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X:\SKEN - JÁ\"/>
    </mc:Choice>
  </mc:AlternateContent>
  <xr:revisionPtr revIDLastSave="0" documentId="13_ncr:1_{9A06E396-6C85-4A8F-8112-48855DFC50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ace stavby" sheetId="1" r:id="rId1"/>
    <sheet name="01 - Elektroinstalace" sheetId="2" r:id="rId2"/>
    <sheet name="02 - Stavební úpravy" sheetId="3" r:id="rId3"/>
    <sheet name="03 - Ostatní položky" sheetId="4" r:id="rId4"/>
    <sheet name="Pokyny pro vyplnění" sheetId="5" r:id="rId5"/>
  </sheets>
  <definedNames>
    <definedName name="_xlnm._FilterDatabase" localSheetId="1" hidden="1">'01 - Elektroinstalace'!$C$86:$K$354</definedName>
    <definedName name="_xlnm._FilterDatabase" localSheetId="2" hidden="1">'02 - Stavební úpravy'!$C$81:$K$114</definedName>
    <definedName name="_xlnm._FilterDatabase" localSheetId="3" hidden="1">'03 - Ostatní položky'!$C$88:$K$118</definedName>
    <definedName name="_xlnm.Print_Titles" localSheetId="1">'01 - Elektroinstalace'!$86:$86</definedName>
    <definedName name="_xlnm.Print_Titles" localSheetId="2">'02 - Stavební úpravy'!$81:$81</definedName>
    <definedName name="_xlnm.Print_Titles" localSheetId="3">'03 - Ostatní položky'!$88:$88</definedName>
    <definedName name="_xlnm.Print_Titles" localSheetId="0">'Rekapitulace stavby'!$52:$52</definedName>
    <definedName name="_xlnm.Print_Area" localSheetId="1">'01 - Elektroinstalace'!$C$4:$J$39,'01 - Elektroinstalace'!$C$45:$J$68,'01 - Elektroinstalace'!$C$74:$K$354</definedName>
    <definedName name="_xlnm.Print_Area" localSheetId="2">'02 - Stavební úpravy'!$C$4:$J$39,'02 - Stavební úpravy'!$C$45:$J$63,'02 - Stavební úpravy'!$C$69:$K$114</definedName>
    <definedName name="_xlnm.Print_Area" localSheetId="3">'03 - Ostatní položky'!$C$4:$J$39,'03 - Ostatní položky'!$C$45:$J$70,'03 - Ostatní položky'!$C$76:$K$118</definedName>
    <definedName name="_xlnm.Print_Area" localSheetId="4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7" i="4" l="1"/>
  <c r="J36" i="4"/>
  <c r="AY57" i="1"/>
  <c r="J35" i="4"/>
  <c r="AX57" i="1" s="1"/>
  <c r="BI117" i="4"/>
  <c r="BH117" i="4"/>
  <c r="BG117" i="4"/>
  <c r="BF117" i="4"/>
  <c r="T117" i="4"/>
  <c r="R117" i="4"/>
  <c r="P117" i="4"/>
  <c r="BI115" i="4"/>
  <c r="BH115" i="4"/>
  <c r="BG115" i="4"/>
  <c r="BF115" i="4"/>
  <c r="T115" i="4"/>
  <c r="R115" i="4"/>
  <c r="P115" i="4"/>
  <c r="BI112" i="4"/>
  <c r="BH112" i="4"/>
  <c r="BG112" i="4"/>
  <c r="BF112" i="4"/>
  <c r="T112" i="4"/>
  <c r="T111" i="4"/>
  <c r="R112" i="4"/>
  <c r="R111" i="4"/>
  <c r="P112" i="4"/>
  <c r="P111" i="4" s="1"/>
  <c r="BI109" i="4"/>
  <c r="BH109" i="4"/>
  <c r="BG109" i="4"/>
  <c r="BF109" i="4"/>
  <c r="T109" i="4"/>
  <c r="T108" i="4" s="1"/>
  <c r="R109" i="4"/>
  <c r="R108" i="4"/>
  <c r="P109" i="4"/>
  <c r="P108" i="4"/>
  <c r="BI105" i="4"/>
  <c r="BH105" i="4"/>
  <c r="BG105" i="4"/>
  <c r="BF105" i="4"/>
  <c r="T105" i="4"/>
  <c r="R105" i="4"/>
  <c r="P105" i="4"/>
  <c r="BI103" i="4"/>
  <c r="BH103" i="4"/>
  <c r="BG103" i="4"/>
  <c r="BF103" i="4"/>
  <c r="T103" i="4"/>
  <c r="R103" i="4"/>
  <c r="P103" i="4"/>
  <c r="BI100" i="4"/>
  <c r="BH100" i="4"/>
  <c r="BG100" i="4"/>
  <c r="BF100" i="4"/>
  <c r="T100" i="4"/>
  <c r="T99" i="4" s="1"/>
  <c r="T98" i="4" s="1"/>
  <c r="R100" i="4"/>
  <c r="R99" i="4" s="1"/>
  <c r="R98" i="4" s="1"/>
  <c r="P100" i="4"/>
  <c r="P99" i="4" s="1"/>
  <c r="P98" i="4" s="1"/>
  <c r="BI97" i="4"/>
  <c r="BH97" i="4"/>
  <c r="BG97" i="4"/>
  <c r="BF97" i="4"/>
  <c r="T97" i="4"/>
  <c r="T96" i="4" s="1"/>
  <c r="R97" i="4"/>
  <c r="R96" i="4" s="1"/>
  <c r="P97" i="4"/>
  <c r="P96" i="4" s="1"/>
  <c r="BI94" i="4"/>
  <c r="BH94" i="4"/>
  <c r="BG94" i="4"/>
  <c r="BF94" i="4"/>
  <c r="T94" i="4"/>
  <c r="R94" i="4"/>
  <c r="P94" i="4"/>
  <c r="BI92" i="4"/>
  <c r="BH92" i="4"/>
  <c r="BG92" i="4"/>
  <c r="BF92" i="4"/>
  <c r="T92" i="4"/>
  <c r="R92" i="4"/>
  <c r="P92" i="4"/>
  <c r="J86" i="4"/>
  <c r="F85" i="4"/>
  <c r="F83" i="4"/>
  <c r="E81" i="4"/>
  <c r="J55" i="4"/>
  <c r="F54" i="4"/>
  <c r="F52" i="4"/>
  <c r="E50" i="4"/>
  <c r="J21" i="4"/>
  <c r="E21" i="4"/>
  <c r="J85" i="4" s="1"/>
  <c r="J20" i="4"/>
  <c r="J18" i="4"/>
  <c r="E18" i="4"/>
  <c r="F55" i="4" s="1"/>
  <c r="J17" i="4"/>
  <c r="J12" i="4"/>
  <c r="J52" i="4" s="1"/>
  <c r="E7" i="4"/>
  <c r="E79" i="4" s="1"/>
  <c r="J37" i="3"/>
  <c r="J36" i="3"/>
  <c r="AY56" i="1" s="1"/>
  <c r="J35" i="3"/>
  <c r="AX56" i="1" s="1"/>
  <c r="BI113" i="3"/>
  <c r="BH113" i="3"/>
  <c r="BG113" i="3"/>
  <c r="BF113" i="3"/>
  <c r="T113" i="3"/>
  <c r="R113" i="3"/>
  <c r="P113" i="3"/>
  <c r="BI111" i="3"/>
  <c r="BH111" i="3"/>
  <c r="BG111" i="3"/>
  <c r="BF111" i="3"/>
  <c r="T111" i="3"/>
  <c r="R111" i="3"/>
  <c r="P111" i="3"/>
  <c r="BI109" i="3"/>
  <c r="BH109" i="3"/>
  <c r="BG109" i="3"/>
  <c r="BF109" i="3"/>
  <c r="T109" i="3"/>
  <c r="R109" i="3"/>
  <c r="P109" i="3"/>
  <c r="BI107" i="3"/>
  <c r="BH107" i="3"/>
  <c r="BG107" i="3"/>
  <c r="BF107" i="3"/>
  <c r="T107" i="3"/>
  <c r="R107" i="3"/>
  <c r="P107" i="3"/>
  <c r="BI102" i="3"/>
  <c r="BH102" i="3"/>
  <c r="BG102" i="3"/>
  <c r="BF102" i="3"/>
  <c r="T102" i="3"/>
  <c r="R102" i="3"/>
  <c r="P102" i="3"/>
  <c r="BI98" i="3"/>
  <c r="BH98" i="3"/>
  <c r="BG98" i="3"/>
  <c r="BF98" i="3"/>
  <c r="T98" i="3"/>
  <c r="R98" i="3"/>
  <c r="P98" i="3"/>
  <c r="BI95" i="3"/>
  <c r="BH95" i="3"/>
  <c r="BG95" i="3"/>
  <c r="BF95" i="3"/>
  <c r="T95" i="3"/>
  <c r="R95" i="3"/>
  <c r="P95" i="3"/>
  <c r="BI91" i="3"/>
  <c r="BH91" i="3"/>
  <c r="BG91" i="3"/>
  <c r="BF91" i="3"/>
  <c r="T91" i="3"/>
  <c r="R91" i="3"/>
  <c r="P91" i="3"/>
  <c r="BI88" i="3"/>
  <c r="BH88" i="3"/>
  <c r="BG88" i="3"/>
  <c r="BF88" i="3"/>
  <c r="T88" i="3"/>
  <c r="R88" i="3"/>
  <c r="P88" i="3"/>
  <c r="BI84" i="3"/>
  <c r="BH84" i="3"/>
  <c r="BG84" i="3"/>
  <c r="BF84" i="3"/>
  <c r="T84" i="3"/>
  <c r="R84" i="3"/>
  <c r="P84" i="3"/>
  <c r="J79" i="3"/>
  <c r="F78" i="3"/>
  <c r="F76" i="3"/>
  <c r="E74" i="3"/>
  <c r="J55" i="3"/>
  <c r="F54" i="3"/>
  <c r="F52" i="3"/>
  <c r="E50" i="3"/>
  <c r="J21" i="3"/>
  <c r="E21" i="3"/>
  <c r="J78" i="3" s="1"/>
  <c r="J20" i="3"/>
  <c r="J18" i="3"/>
  <c r="E18" i="3"/>
  <c r="F55" i="3" s="1"/>
  <c r="J17" i="3"/>
  <c r="J12" i="3"/>
  <c r="J76" i="3" s="1"/>
  <c r="E7" i="3"/>
  <c r="E72" i="3"/>
  <c r="J37" i="2"/>
  <c r="J36" i="2"/>
  <c r="AY55" i="1" s="1"/>
  <c r="J35" i="2"/>
  <c r="AX55" i="1" s="1"/>
  <c r="BI353" i="2"/>
  <c r="BH353" i="2"/>
  <c r="BG353" i="2"/>
  <c r="BF353" i="2"/>
  <c r="T353" i="2"/>
  <c r="R353" i="2"/>
  <c r="P353" i="2"/>
  <c r="BI351" i="2"/>
  <c r="BH351" i="2"/>
  <c r="BG351" i="2"/>
  <c r="BF351" i="2"/>
  <c r="T351" i="2"/>
  <c r="R351" i="2"/>
  <c r="P351" i="2"/>
  <c r="BI349" i="2"/>
  <c r="BH349" i="2"/>
  <c r="BG349" i="2"/>
  <c r="BF349" i="2"/>
  <c r="T349" i="2"/>
  <c r="R349" i="2"/>
  <c r="P349" i="2"/>
  <c r="BI347" i="2"/>
  <c r="BH347" i="2"/>
  <c r="BG347" i="2"/>
  <c r="BF347" i="2"/>
  <c r="T347" i="2"/>
  <c r="R347" i="2"/>
  <c r="P347" i="2"/>
  <c r="BI343" i="2"/>
  <c r="BH343" i="2"/>
  <c r="BG343" i="2"/>
  <c r="BF343" i="2"/>
  <c r="T343" i="2"/>
  <c r="R343" i="2"/>
  <c r="P343" i="2"/>
  <c r="BI317" i="2"/>
  <c r="BH317" i="2"/>
  <c r="BG317" i="2"/>
  <c r="BF317" i="2"/>
  <c r="T317" i="2"/>
  <c r="R317" i="2"/>
  <c r="P317" i="2"/>
  <c r="BI315" i="2"/>
  <c r="BH315" i="2"/>
  <c r="BG315" i="2"/>
  <c r="BF315" i="2"/>
  <c r="T315" i="2"/>
  <c r="R315" i="2"/>
  <c r="P315" i="2"/>
  <c r="BI313" i="2"/>
  <c r="BH313" i="2"/>
  <c r="BG313" i="2"/>
  <c r="BF313" i="2"/>
  <c r="T313" i="2"/>
  <c r="R313" i="2"/>
  <c r="P313" i="2"/>
  <c r="BI308" i="2"/>
  <c r="BH308" i="2"/>
  <c r="BG308" i="2"/>
  <c r="BF308" i="2"/>
  <c r="T308" i="2"/>
  <c r="R308" i="2"/>
  <c r="P308" i="2"/>
  <c r="BI306" i="2"/>
  <c r="BH306" i="2"/>
  <c r="BG306" i="2"/>
  <c r="BF306" i="2"/>
  <c r="T306" i="2"/>
  <c r="R306" i="2"/>
  <c r="P306" i="2"/>
  <c r="BI304" i="2"/>
  <c r="BH304" i="2"/>
  <c r="BG304" i="2"/>
  <c r="BF304" i="2"/>
  <c r="T304" i="2"/>
  <c r="R304" i="2"/>
  <c r="P304" i="2"/>
  <c r="BI301" i="2"/>
  <c r="BH301" i="2"/>
  <c r="BG301" i="2"/>
  <c r="BF301" i="2"/>
  <c r="T301" i="2"/>
  <c r="T300" i="2" s="1"/>
  <c r="R301" i="2"/>
  <c r="R300" i="2" s="1"/>
  <c r="P301" i="2"/>
  <c r="P300" i="2" s="1"/>
  <c r="BI297" i="2"/>
  <c r="BH297" i="2"/>
  <c r="BG297" i="2"/>
  <c r="BF297" i="2"/>
  <c r="T297" i="2"/>
  <c r="R297" i="2"/>
  <c r="P297" i="2"/>
  <c r="BI295" i="2"/>
  <c r="BH295" i="2"/>
  <c r="BG295" i="2"/>
  <c r="BF295" i="2"/>
  <c r="T295" i="2"/>
  <c r="R295" i="2"/>
  <c r="P295" i="2"/>
  <c r="BI294" i="2"/>
  <c r="BH294" i="2"/>
  <c r="BG294" i="2"/>
  <c r="BF294" i="2"/>
  <c r="T294" i="2"/>
  <c r="R294" i="2"/>
  <c r="P294" i="2"/>
  <c r="BI292" i="2"/>
  <c r="BH292" i="2"/>
  <c r="BG292" i="2"/>
  <c r="BF292" i="2"/>
  <c r="T292" i="2"/>
  <c r="R292" i="2"/>
  <c r="P292" i="2"/>
  <c r="BI290" i="2"/>
  <c r="BH290" i="2"/>
  <c r="BG290" i="2"/>
  <c r="BF290" i="2"/>
  <c r="T290" i="2"/>
  <c r="R290" i="2"/>
  <c r="P290" i="2"/>
  <c r="BI288" i="2"/>
  <c r="BH288" i="2"/>
  <c r="BG288" i="2"/>
  <c r="BF288" i="2"/>
  <c r="T288" i="2"/>
  <c r="R288" i="2"/>
  <c r="P288" i="2"/>
  <c r="BI287" i="2"/>
  <c r="BH287" i="2"/>
  <c r="BG287" i="2"/>
  <c r="BF287" i="2"/>
  <c r="T287" i="2"/>
  <c r="R287" i="2"/>
  <c r="P287" i="2"/>
  <c r="BI286" i="2"/>
  <c r="BH286" i="2"/>
  <c r="BG286" i="2"/>
  <c r="BF286" i="2"/>
  <c r="T286" i="2"/>
  <c r="R286" i="2"/>
  <c r="P286" i="2"/>
  <c r="BI284" i="2"/>
  <c r="BH284" i="2"/>
  <c r="BG284" i="2"/>
  <c r="BF284" i="2"/>
  <c r="T284" i="2"/>
  <c r="R284" i="2"/>
  <c r="P284" i="2"/>
  <c r="BI283" i="2"/>
  <c r="BH283" i="2"/>
  <c r="BG283" i="2"/>
  <c r="BF283" i="2"/>
  <c r="T283" i="2"/>
  <c r="R283" i="2"/>
  <c r="P283" i="2"/>
  <c r="BI282" i="2"/>
  <c r="BH282" i="2"/>
  <c r="BG282" i="2"/>
  <c r="BF282" i="2"/>
  <c r="T282" i="2"/>
  <c r="R282" i="2"/>
  <c r="P282" i="2"/>
  <c r="BI281" i="2"/>
  <c r="BH281" i="2"/>
  <c r="BG281" i="2"/>
  <c r="BF281" i="2"/>
  <c r="T281" i="2"/>
  <c r="R281" i="2"/>
  <c r="P281" i="2"/>
  <c r="BI279" i="2"/>
  <c r="BH279" i="2"/>
  <c r="BG279" i="2"/>
  <c r="BF279" i="2"/>
  <c r="T279" i="2"/>
  <c r="R279" i="2"/>
  <c r="P279" i="2"/>
  <c r="BI278" i="2"/>
  <c r="BH278" i="2"/>
  <c r="BG278" i="2"/>
  <c r="BF278" i="2"/>
  <c r="T278" i="2"/>
  <c r="R278" i="2"/>
  <c r="P278" i="2"/>
  <c r="BI276" i="2"/>
  <c r="BH276" i="2"/>
  <c r="BG276" i="2"/>
  <c r="BF276" i="2"/>
  <c r="T276" i="2"/>
  <c r="R276" i="2"/>
  <c r="P276" i="2"/>
  <c r="BI274" i="2"/>
  <c r="BH274" i="2"/>
  <c r="BG274" i="2"/>
  <c r="BF274" i="2"/>
  <c r="T274" i="2"/>
  <c r="R274" i="2"/>
  <c r="P274" i="2"/>
  <c r="BI272" i="2"/>
  <c r="BH272" i="2"/>
  <c r="BG272" i="2"/>
  <c r="BF272" i="2"/>
  <c r="T272" i="2"/>
  <c r="R272" i="2"/>
  <c r="P272" i="2"/>
  <c r="BI270" i="2"/>
  <c r="BH270" i="2"/>
  <c r="BG270" i="2"/>
  <c r="BF270" i="2"/>
  <c r="T270" i="2"/>
  <c r="R270" i="2"/>
  <c r="P270" i="2"/>
  <c r="BI269" i="2"/>
  <c r="BH269" i="2"/>
  <c r="BG269" i="2"/>
  <c r="BF269" i="2"/>
  <c r="T269" i="2"/>
  <c r="R269" i="2"/>
  <c r="P269" i="2"/>
  <c r="BI266" i="2"/>
  <c r="BH266" i="2"/>
  <c r="BG266" i="2"/>
  <c r="BF266" i="2"/>
  <c r="T266" i="2"/>
  <c r="R266" i="2"/>
  <c r="P266" i="2"/>
  <c r="BI265" i="2"/>
  <c r="BH265" i="2"/>
  <c r="BG265" i="2"/>
  <c r="BF265" i="2"/>
  <c r="T265" i="2"/>
  <c r="R265" i="2"/>
  <c r="P265" i="2"/>
  <c r="BI263" i="2"/>
  <c r="BH263" i="2"/>
  <c r="BG263" i="2"/>
  <c r="BF263" i="2"/>
  <c r="T263" i="2"/>
  <c r="R263" i="2"/>
  <c r="P263" i="2"/>
  <c r="BI262" i="2"/>
  <c r="BH262" i="2"/>
  <c r="BG262" i="2"/>
  <c r="BF262" i="2"/>
  <c r="T262" i="2"/>
  <c r="R262" i="2"/>
  <c r="P262" i="2"/>
  <c r="BI261" i="2"/>
  <c r="BH261" i="2"/>
  <c r="BG261" i="2"/>
  <c r="BF261" i="2"/>
  <c r="T261" i="2"/>
  <c r="R261" i="2"/>
  <c r="P261" i="2"/>
  <c r="BI259" i="2"/>
  <c r="BH259" i="2"/>
  <c r="BG259" i="2"/>
  <c r="BF259" i="2"/>
  <c r="T259" i="2"/>
  <c r="R259" i="2"/>
  <c r="P259" i="2"/>
  <c r="BI258" i="2"/>
  <c r="BH258" i="2"/>
  <c r="BG258" i="2"/>
  <c r="BF258" i="2"/>
  <c r="T258" i="2"/>
  <c r="R258" i="2"/>
  <c r="P258" i="2"/>
  <c r="BI256" i="2"/>
  <c r="BH256" i="2"/>
  <c r="BG256" i="2"/>
  <c r="BF256" i="2"/>
  <c r="T256" i="2"/>
  <c r="R256" i="2"/>
  <c r="P256" i="2"/>
  <c r="BI255" i="2"/>
  <c r="BH255" i="2"/>
  <c r="BG255" i="2"/>
  <c r="BF255" i="2"/>
  <c r="T255" i="2"/>
  <c r="R255" i="2"/>
  <c r="P255" i="2"/>
  <c r="BI253" i="2"/>
  <c r="BH253" i="2"/>
  <c r="BG253" i="2"/>
  <c r="BF253" i="2"/>
  <c r="T253" i="2"/>
  <c r="R253" i="2"/>
  <c r="P253" i="2"/>
  <c r="BI252" i="2"/>
  <c r="BH252" i="2"/>
  <c r="BG252" i="2"/>
  <c r="BF252" i="2"/>
  <c r="T252" i="2"/>
  <c r="R252" i="2"/>
  <c r="P252" i="2"/>
  <c r="BI250" i="2"/>
  <c r="BH250" i="2"/>
  <c r="BG250" i="2"/>
  <c r="BF250" i="2"/>
  <c r="T250" i="2"/>
  <c r="R250" i="2"/>
  <c r="P250" i="2"/>
  <c r="BI249" i="2"/>
  <c r="BH249" i="2"/>
  <c r="BG249" i="2"/>
  <c r="BF249" i="2"/>
  <c r="T249" i="2"/>
  <c r="R249" i="2"/>
  <c r="P249" i="2"/>
  <c r="BI248" i="2"/>
  <c r="BH248" i="2"/>
  <c r="BG248" i="2"/>
  <c r="BF248" i="2"/>
  <c r="T248" i="2"/>
  <c r="R248" i="2"/>
  <c r="P248" i="2"/>
  <c r="BI246" i="2"/>
  <c r="BH246" i="2"/>
  <c r="BG246" i="2"/>
  <c r="BF246" i="2"/>
  <c r="T246" i="2"/>
  <c r="R246" i="2"/>
  <c r="P246" i="2"/>
  <c r="BI245" i="2"/>
  <c r="BH245" i="2"/>
  <c r="BG245" i="2"/>
  <c r="BF245" i="2"/>
  <c r="T245" i="2"/>
  <c r="R245" i="2"/>
  <c r="P245" i="2"/>
  <c r="BI243" i="2"/>
  <c r="BH243" i="2"/>
  <c r="BG243" i="2"/>
  <c r="BF243" i="2"/>
  <c r="T243" i="2"/>
  <c r="R243" i="2"/>
  <c r="P243" i="2"/>
  <c r="BI242" i="2"/>
  <c r="BH242" i="2"/>
  <c r="BG242" i="2"/>
  <c r="BF242" i="2"/>
  <c r="T242" i="2"/>
  <c r="R242" i="2"/>
  <c r="P242" i="2"/>
  <c r="BI240" i="2"/>
  <c r="BH240" i="2"/>
  <c r="BG240" i="2"/>
  <c r="BF240" i="2"/>
  <c r="T240" i="2"/>
  <c r="R240" i="2"/>
  <c r="P240" i="2"/>
  <c r="BI239" i="2"/>
  <c r="BH239" i="2"/>
  <c r="BG239" i="2"/>
  <c r="BF239" i="2"/>
  <c r="T239" i="2"/>
  <c r="R239" i="2"/>
  <c r="P239" i="2"/>
  <c r="BI237" i="2"/>
  <c r="BH237" i="2"/>
  <c r="BG237" i="2"/>
  <c r="BF237" i="2"/>
  <c r="T237" i="2"/>
  <c r="R237" i="2"/>
  <c r="P237" i="2"/>
  <c r="BI236" i="2"/>
  <c r="BH236" i="2"/>
  <c r="BG236" i="2"/>
  <c r="BF236" i="2"/>
  <c r="T236" i="2"/>
  <c r="R236" i="2"/>
  <c r="P236" i="2"/>
  <c r="BI234" i="2"/>
  <c r="BH234" i="2"/>
  <c r="BG234" i="2"/>
  <c r="BF234" i="2"/>
  <c r="T234" i="2"/>
  <c r="R234" i="2"/>
  <c r="P234" i="2"/>
  <c r="BI233" i="2"/>
  <c r="BH233" i="2"/>
  <c r="BG233" i="2"/>
  <c r="BF233" i="2"/>
  <c r="T233" i="2"/>
  <c r="R233" i="2"/>
  <c r="P233" i="2"/>
  <c r="BI231" i="2"/>
  <c r="BH231" i="2"/>
  <c r="BG231" i="2"/>
  <c r="BF231" i="2"/>
  <c r="T231" i="2"/>
  <c r="R231" i="2"/>
  <c r="P231" i="2"/>
  <c r="BI230" i="2"/>
  <c r="BH230" i="2"/>
  <c r="BG230" i="2"/>
  <c r="BF230" i="2"/>
  <c r="T230" i="2"/>
  <c r="R230" i="2"/>
  <c r="P230" i="2"/>
  <c r="BI229" i="2"/>
  <c r="BH229" i="2"/>
  <c r="BG229" i="2"/>
  <c r="BF229" i="2"/>
  <c r="T229" i="2"/>
  <c r="R229" i="2"/>
  <c r="P229" i="2"/>
  <c r="BI227" i="2"/>
  <c r="BH227" i="2"/>
  <c r="BG227" i="2"/>
  <c r="BF227" i="2"/>
  <c r="T227" i="2"/>
  <c r="R227" i="2"/>
  <c r="P227" i="2"/>
  <c r="BI226" i="2"/>
  <c r="BH226" i="2"/>
  <c r="BG226" i="2"/>
  <c r="BF226" i="2"/>
  <c r="T226" i="2"/>
  <c r="R226" i="2"/>
  <c r="P226" i="2"/>
  <c r="BI224" i="2"/>
  <c r="BH224" i="2"/>
  <c r="BG224" i="2"/>
  <c r="BF224" i="2"/>
  <c r="T224" i="2"/>
  <c r="R224" i="2"/>
  <c r="P224" i="2"/>
  <c r="BI223" i="2"/>
  <c r="BH223" i="2"/>
  <c r="BG223" i="2"/>
  <c r="BF223" i="2"/>
  <c r="T223" i="2"/>
  <c r="R223" i="2"/>
  <c r="P223" i="2"/>
  <c r="BI221" i="2"/>
  <c r="BH221" i="2"/>
  <c r="BG221" i="2"/>
  <c r="BF221" i="2"/>
  <c r="T221" i="2"/>
  <c r="R221" i="2"/>
  <c r="P221" i="2"/>
  <c r="BI220" i="2"/>
  <c r="BH220" i="2"/>
  <c r="BG220" i="2"/>
  <c r="BF220" i="2"/>
  <c r="T220" i="2"/>
  <c r="R220" i="2"/>
  <c r="P220" i="2"/>
  <c r="BI218" i="2"/>
  <c r="BH218" i="2"/>
  <c r="BG218" i="2"/>
  <c r="BF218" i="2"/>
  <c r="T218" i="2"/>
  <c r="R218" i="2"/>
  <c r="P218" i="2"/>
  <c r="BI217" i="2"/>
  <c r="BH217" i="2"/>
  <c r="BG217" i="2"/>
  <c r="BF217" i="2"/>
  <c r="T217" i="2"/>
  <c r="R217" i="2"/>
  <c r="P217" i="2"/>
  <c r="BI215" i="2"/>
  <c r="BH215" i="2"/>
  <c r="BG215" i="2"/>
  <c r="BF215" i="2"/>
  <c r="T215" i="2"/>
  <c r="R215" i="2"/>
  <c r="P215" i="2"/>
  <c r="BI214" i="2"/>
  <c r="BH214" i="2"/>
  <c r="BG214" i="2"/>
  <c r="BF214" i="2"/>
  <c r="T214" i="2"/>
  <c r="R214" i="2"/>
  <c r="P214" i="2"/>
  <c r="BI212" i="2"/>
  <c r="BH212" i="2"/>
  <c r="BG212" i="2"/>
  <c r="BF212" i="2"/>
  <c r="T212" i="2"/>
  <c r="R212" i="2"/>
  <c r="P212" i="2"/>
  <c r="BI211" i="2"/>
  <c r="BH211" i="2"/>
  <c r="BG211" i="2"/>
  <c r="BF211" i="2"/>
  <c r="T211" i="2"/>
  <c r="R211" i="2"/>
  <c r="P211" i="2"/>
  <c r="BI210" i="2"/>
  <c r="BH210" i="2"/>
  <c r="BG210" i="2"/>
  <c r="BF210" i="2"/>
  <c r="T210" i="2"/>
  <c r="R210" i="2"/>
  <c r="P210" i="2"/>
  <c r="BI209" i="2"/>
  <c r="BH209" i="2"/>
  <c r="BG209" i="2"/>
  <c r="BF209" i="2"/>
  <c r="T209" i="2"/>
  <c r="R209" i="2"/>
  <c r="P209" i="2"/>
  <c r="BI207" i="2"/>
  <c r="BH207" i="2"/>
  <c r="BG207" i="2"/>
  <c r="BF207" i="2"/>
  <c r="T207" i="2"/>
  <c r="R207" i="2"/>
  <c r="P207" i="2"/>
  <c r="BI206" i="2"/>
  <c r="BH206" i="2"/>
  <c r="BG206" i="2"/>
  <c r="BF206" i="2"/>
  <c r="T206" i="2"/>
  <c r="R206" i="2"/>
  <c r="P206" i="2"/>
  <c r="BI205" i="2"/>
  <c r="BH205" i="2"/>
  <c r="BG205" i="2"/>
  <c r="BF205" i="2"/>
  <c r="T205" i="2"/>
  <c r="R205" i="2"/>
  <c r="P205" i="2"/>
  <c r="BI204" i="2"/>
  <c r="BH204" i="2"/>
  <c r="BG204" i="2"/>
  <c r="BF204" i="2"/>
  <c r="T204" i="2"/>
  <c r="R204" i="2"/>
  <c r="P204" i="2"/>
  <c r="BI202" i="2"/>
  <c r="BH202" i="2"/>
  <c r="BG202" i="2"/>
  <c r="BF202" i="2"/>
  <c r="T202" i="2"/>
  <c r="R202" i="2"/>
  <c r="P202" i="2"/>
  <c r="BI201" i="2"/>
  <c r="BH201" i="2"/>
  <c r="BG201" i="2"/>
  <c r="BF201" i="2"/>
  <c r="T201" i="2"/>
  <c r="R201" i="2"/>
  <c r="P201" i="2"/>
  <c r="BI200" i="2"/>
  <c r="BH200" i="2"/>
  <c r="BG200" i="2"/>
  <c r="BF200" i="2"/>
  <c r="T200" i="2"/>
  <c r="R200" i="2"/>
  <c r="P200" i="2"/>
  <c r="BI199" i="2"/>
  <c r="BH199" i="2"/>
  <c r="BG199" i="2"/>
  <c r="BF199" i="2"/>
  <c r="T199" i="2"/>
  <c r="R199" i="2"/>
  <c r="P199" i="2"/>
  <c r="BI197" i="2"/>
  <c r="BH197" i="2"/>
  <c r="BG197" i="2"/>
  <c r="BF197" i="2"/>
  <c r="T197" i="2"/>
  <c r="R197" i="2"/>
  <c r="P197" i="2"/>
  <c r="BI196" i="2"/>
  <c r="BH196" i="2"/>
  <c r="BG196" i="2"/>
  <c r="BF196" i="2"/>
  <c r="T196" i="2"/>
  <c r="R196" i="2"/>
  <c r="P196" i="2"/>
  <c r="BI195" i="2"/>
  <c r="BH195" i="2"/>
  <c r="BG195" i="2"/>
  <c r="BF195" i="2"/>
  <c r="T195" i="2"/>
  <c r="R195" i="2"/>
  <c r="P195" i="2"/>
  <c r="BI194" i="2"/>
  <c r="BH194" i="2"/>
  <c r="BG194" i="2"/>
  <c r="BF194" i="2"/>
  <c r="T194" i="2"/>
  <c r="R194" i="2"/>
  <c r="P194" i="2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6" i="2"/>
  <c r="BH186" i="2"/>
  <c r="BG186" i="2"/>
  <c r="BF186" i="2"/>
  <c r="T186" i="2"/>
  <c r="R186" i="2"/>
  <c r="P186" i="2"/>
  <c r="BI185" i="2"/>
  <c r="BH185" i="2"/>
  <c r="BG185" i="2"/>
  <c r="BF185" i="2"/>
  <c r="T185" i="2"/>
  <c r="R185" i="2"/>
  <c r="P185" i="2"/>
  <c r="BI184" i="2"/>
  <c r="BH184" i="2"/>
  <c r="BG184" i="2"/>
  <c r="BF184" i="2"/>
  <c r="T184" i="2"/>
  <c r="R184" i="2"/>
  <c r="P184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8" i="2"/>
  <c r="BH178" i="2"/>
  <c r="BG178" i="2"/>
  <c r="BF178" i="2"/>
  <c r="T178" i="2"/>
  <c r="R178" i="2"/>
  <c r="P178" i="2"/>
  <c r="BI177" i="2"/>
  <c r="BH177" i="2"/>
  <c r="BG177" i="2"/>
  <c r="BF177" i="2"/>
  <c r="T177" i="2"/>
  <c r="R177" i="2"/>
  <c r="P177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73" i="2"/>
  <c r="BH173" i="2"/>
  <c r="BG173" i="2"/>
  <c r="BF173" i="2"/>
  <c r="T173" i="2"/>
  <c r="R173" i="2"/>
  <c r="P173" i="2"/>
  <c r="BI172" i="2"/>
  <c r="BH172" i="2"/>
  <c r="BG172" i="2"/>
  <c r="BF172" i="2"/>
  <c r="T172" i="2"/>
  <c r="R172" i="2"/>
  <c r="P172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59" i="2"/>
  <c r="BH159" i="2"/>
  <c r="BG159" i="2"/>
  <c r="BF159" i="2"/>
  <c r="T159" i="2"/>
  <c r="R159" i="2"/>
  <c r="P159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3" i="2"/>
  <c r="BH153" i="2"/>
  <c r="BG153" i="2"/>
  <c r="BF153" i="2"/>
  <c r="T153" i="2"/>
  <c r="R153" i="2"/>
  <c r="P153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R147" i="2"/>
  <c r="P147" i="2"/>
  <c r="BI145" i="2"/>
  <c r="BH145" i="2"/>
  <c r="BG145" i="2"/>
  <c r="BF145" i="2"/>
  <c r="T145" i="2"/>
  <c r="R145" i="2"/>
  <c r="P145" i="2"/>
  <c r="BI143" i="2"/>
  <c r="BH143" i="2"/>
  <c r="BG143" i="2"/>
  <c r="BF143" i="2"/>
  <c r="T143" i="2"/>
  <c r="R143" i="2"/>
  <c r="P143" i="2"/>
  <c r="BI141" i="2"/>
  <c r="BH141" i="2"/>
  <c r="BG141" i="2"/>
  <c r="BF141" i="2"/>
  <c r="T141" i="2"/>
  <c r="R141" i="2"/>
  <c r="P141" i="2"/>
  <c r="BI139" i="2"/>
  <c r="BH139" i="2"/>
  <c r="BG139" i="2"/>
  <c r="BF139" i="2"/>
  <c r="T139" i="2"/>
  <c r="R139" i="2"/>
  <c r="P139" i="2"/>
  <c r="BI137" i="2"/>
  <c r="BH137" i="2"/>
  <c r="BG137" i="2"/>
  <c r="BF137" i="2"/>
  <c r="T137" i="2"/>
  <c r="R137" i="2"/>
  <c r="P137" i="2"/>
  <c r="BI135" i="2"/>
  <c r="BH135" i="2"/>
  <c r="BG135" i="2"/>
  <c r="BF135" i="2"/>
  <c r="T135" i="2"/>
  <c r="R135" i="2"/>
  <c r="P135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BI129" i="2"/>
  <c r="BH129" i="2"/>
  <c r="BG129" i="2"/>
  <c r="BF129" i="2"/>
  <c r="T129" i="2"/>
  <c r="R129" i="2"/>
  <c r="P129" i="2"/>
  <c r="BI127" i="2"/>
  <c r="BH127" i="2"/>
  <c r="BG127" i="2"/>
  <c r="BF127" i="2"/>
  <c r="T127" i="2"/>
  <c r="R127" i="2"/>
  <c r="P127" i="2"/>
  <c r="BI125" i="2"/>
  <c r="BH125" i="2"/>
  <c r="BG125" i="2"/>
  <c r="BF125" i="2"/>
  <c r="T125" i="2"/>
  <c r="R125" i="2"/>
  <c r="P125" i="2"/>
  <c r="BI123" i="2"/>
  <c r="BH123" i="2"/>
  <c r="BG123" i="2"/>
  <c r="BF123" i="2"/>
  <c r="T123" i="2"/>
  <c r="R123" i="2"/>
  <c r="P123" i="2"/>
  <c r="BI121" i="2"/>
  <c r="BH121" i="2"/>
  <c r="BG121" i="2"/>
  <c r="BF121" i="2"/>
  <c r="T121" i="2"/>
  <c r="R121" i="2"/>
  <c r="P121" i="2"/>
  <c r="BI120" i="2"/>
  <c r="BH120" i="2"/>
  <c r="BG120" i="2"/>
  <c r="BF120" i="2"/>
  <c r="T120" i="2"/>
  <c r="R120" i="2"/>
  <c r="P120" i="2"/>
  <c r="BI118" i="2"/>
  <c r="BH118" i="2"/>
  <c r="BG118" i="2"/>
  <c r="BF118" i="2"/>
  <c r="T118" i="2"/>
  <c r="R118" i="2"/>
  <c r="P118" i="2"/>
  <c r="BI117" i="2"/>
  <c r="BH117" i="2"/>
  <c r="BG117" i="2"/>
  <c r="BF117" i="2"/>
  <c r="T117" i="2"/>
  <c r="R117" i="2"/>
  <c r="P117" i="2"/>
  <c r="BI115" i="2"/>
  <c r="BH115" i="2"/>
  <c r="BG115" i="2"/>
  <c r="BF115" i="2"/>
  <c r="T115" i="2"/>
  <c r="R115" i="2"/>
  <c r="P115" i="2"/>
  <c r="BI113" i="2"/>
  <c r="BH113" i="2"/>
  <c r="BG113" i="2"/>
  <c r="BF113" i="2"/>
  <c r="T113" i="2"/>
  <c r="R113" i="2"/>
  <c r="P113" i="2"/>
  <c r="BI111" i="2"/>
  <c r="BH111" i="2"/>
  <c r="BG111" i="2"/>
  <c r="BF111" i="2"/>
  <c r="T111" i="2"/>
  <c r="R111" i="2"/>
  <c r="P111" i="2"/>
  <c r="BI110" i="2"/>
  <c r="BH110" i="2"/>
  <c r="BG110" i="2"/>
  <c r="BF110" i="2"/>
  <c r="T110" i="2"/>
  <c r="R110" i="2"/>
  <c r="P110" i="2"/>
  <c r="BI109" i="2"/>
  <c r="BH109" i="2"/>
  <c r="BG109" i="2"/>
  <c r="BF109" i="2"/>
  <c r="T109" i="2"/>
  <c r="R109" i="2"/>
  <c r="P109" i="2"/>
  <c r="BI108" i="2"/>
  <c r="BH108" i="2"/>
  <c r="BG108" i="2"/>
  <c r="BF108" i="2"/>
  <c r="T108" i="2"/>
  <c r="R108" i="2"/>
  <c r="P108" i="2"/>
  <c r="BI107" i="2"/>
  <c r="BH107" i="2"/>
  <c r="BG107" i="2"/>
  <c r="BF107" i="2"/>
  <c r="T107" i="2"/>
  <c r="R107" i="2"/>
  <c r="P107" i="2"/>
  <c r="BI106" i="2"/>
  <c r="BH106" i="2"/>
  <c r="BG106" i="2"/>
  <c r="BF106" i="2"/>
  <c r="T106" i="2"/>
  <c r="R106" i="2"/>
  <c r="P106" i="2"/>
  <c r="BI104" i="2"/>
  <c r="BH104" i="2"/>
  <c r="BG104" i="2"/>
  <c r="BF104" i="2"/>
  <c r="T104" i="2"/>
  <c r="R104" i="2"/>
  <c r="P104" i="2"/>
  <c r="BI102" i="2"/>
  <c r="BH102" i="2"/>
  <c r="BG102" i="2"/>
  <c r="BF102" i="2"/>
  <c r="T102" i="2"/>
  <c r="R102" i="2"/>
  <c r="P102" i="2"/>
  <c r="BI98" i="2"/>
  <c r="BH98" i="2"/>
  <c r="BG98" i="2"/>
  <c r="BF98" i="2"/>
  <c r="T98" i="2"/>
  <c r="R98" i="2"/>
  <c r="P98" i="2"/>
  <c r="BI94" i="2"/>
  <c r="BH94" i="2"/>
  <c r="BG94" i="2"/>
  <c r="BF94" i="2"/>
  <c r="T94" i="2"/>
  <c r="R94" i="2"/>
  <c r="P94" i="2"/>
  <c r="BI90" i="2"/>
  <c r="BH90" i="2"/>
  <c r="BG90" i="2"/>
  <c r="BF90" i="2"/>
  <c r="T90" i="2"/>
  <c r="R90" i="2"/>
  <c r="P90" i="2"/>
  <c r="J84" i="2"/>
  <c r="F83" i="2"/>
  <c r="F81" i="2"/>
  <c r="E79" i="2"/>
  <c r="J55" i="2"/>
  <c r="F54" i="2"/>
  <c r="F52" i="2"/>
  <c r="E50" i="2"/>
  <c r="J21" i="2"/>
  <c r="E21" i="2"/>
  <c r="J83" i="2" s="1"/>
  <c r="J20" i="2"/>
  <c r="J18" i="2"/>
  <c r="E18" i="2"/>
  <c r="F55" i="2" s="1"/>
  <c r="J17" i="2"/>
  <c r="J12" i="2"/>
  <c r="J81" i="2" s="1"/>
  <c r="E7" i="2"/>
  <c r="E77" i="2" s="1"/>
  <c r="L50" i="1"/>
  <c r="AM50" i="1"/>
  <c r="AM49" i="1"/>
  <c r="L49" i="1"/>
  <c r="AM47" i="1"/>
  <c r="L47" i="1"/>
  <c r="L45" i="1"/>
  <c r="L44" i="1"/>
  <c r="J184" i="2"/>
  <c r="BK194" i="2"/>
  <c r="J118" i="2"/>
  <c r="BK290" i="2"/>
  <c r="J182" i="2"/>
  <c r="BK125" i="2"/>
  <c r="BK258" i="2"/>
  <c r="BK250" i="2"/>
  <c r="J306" i="2"/>
  <c r="BK209" i="2"/>
  <c r="J161" i="2"/>
  <c r="J94" i="4"/>
  <c r="BK230" i="2"/>
  <c r="J125" i="2"/>
  <c r="J253" i="2"/>
  <c r="BK98" i="2"/>
  <c r="J278" i="2"/>
  <c r="J201" i="2"/>
  <c r="J156" i="2"/>
  <c r="BK104" i="2"/>
  <c r="BK284" i="2"/>
  <c r="BK259" i="2"/>
  <c r="BK115" i="4"/>
  <c r="J279" i="2"/>
  <c r="J204" i="2"/>
  <c r="BK351" i="2"/>
  <c r="J283" i="2"/>
  <c r="J175" i="2"/>
  <c r="BK111" i="2"/>
  <c r="BK237" i="2"/>
  <c r="BK234" i="2"/>
  <c r="J168" i="2"/>
  <c r="BK221" i="2"/>
  <c r="BK270" i="2"/>
  <c r="BK201" i="2"/>
  <c r="J353" i="2"/>
  <c r="BK162" i="2"/>
  <c r="BK111" i="3"/>
  <c r="J185" i="2"/>
  <c r="J108" i="2"/>
  <c r="BK183" i="2"/>
  <c r="BK218" i="2"/>
  <c r="BK94" i="4"/>
  <c r="J262" i="2"/>
  <c r="BK108" i="2"/>
  <c r="J287" i="2"/>
  <c r="J250" i="2"/>
  <c r="BK120" i="2"/>
  <c r="BK292" i="2"/>
  <c r="BK304" i="2"/>
  <c r="BK205" i="2"/>
  <c r="J237" i="2"/>
  <c r="J343" i="2"/>
  <c r="BK204" i="2"/>
  <c r="BK88" i="3"/>
  <c r="BK153" i="2"/>
  <c r="BK102" i="3"/>
  <c r="BK313" i="2"/>
  <c r="J197" i="2"/>
  <c r="J120" i="2"/>
  <c r="BK308" i="2"/>
  <c r="J105" i="4"/>
  <c r="J209" i="2"/>
  <c r="J234" i="2"/>
  <c r="J347" i="2"/>
  <c r="J220" i="2"/>
  <c r="BK353" i="2"/>
  <c r="BK170" i="2"/>
  <c r="J215" i="2"/>
  <c r="J123" i="2"/>
  <c r="J94" i="2"/>
  <c r="J236" i="2"/>
  <c r="J151" i="2"/>
  <c r="J195" i="2"/>
  <c r="BK127" i="2"/>
  <c r="BK161" i="2"/>
  <c r="J294" i="2"/>
  <c r="J165" i="2"/>
  <c r="BK272" i="2"/>
  <c r="J179" i="2"/>
  <c r="J109" i="4"/>
  <c r="BK240" i="2"/>
  <c r="J174" i="2"/>
  <c r="J259" i="2"/>
  <c r="BK281" i="2"/>
  <c r="BK186" i="2"/>
  <c r="J107" i="2"/>
  <c r="J274" i="2"/>
  <c r="J243" i="2"/>
  <c r="J249" i="2"/>
  <c r="BK317" i="2"/>
  <c r="BK252" i="2"/>
  <c r="J110" i="2"/>
  <c r="J351" i="2"/>
  <c r="J183" i="2"/>
  <c r="BK233" i="2"/>
  <c r="J162" i="2"/>
  <c r="J155" i="2"/>
  <c r="J281" i="2"/>
  <c r="BK256" i="2"/>
  <c r="J188" i="2"/>
  <c r="J109" i="3"/>
  <c r="BK210" i="2"/>
  <c r="BK306" i="2"/>
  <c r="J192" i="2"/>
  <c r="BK169" i="2"/>
  <c r="J113" i="2"/>
  <c r="J157" i="2"/>
  <c r="BK113" i="3"/>
  <c r="J170" i="2"/>
  <c r="BK288" i="2"/>
  <c r="J297" i="2"/>
  <c r="J292" i="2"/>
  <c r="BK207" i="2"/>
  <c r="BK301" i="2"/>
  <c r="BK115" i="2"/>
  <c r="BK261" i="2"/>
  <c r="BK117" i="2"/>
  <c r="BK197" i="2"/>
  <c r="BK129" i="2"/>
  <c r="BK279" i="2"/>
  <c r="BK143" i="2"/>
  <c r="J117" i="2"/>
  <c r="J246" i="2"/>
  <c r="J92" i="4"/>
  <c r="BK200" i="2"/>
  <c r="J172" i="2"/>
  <c r="BK274" i="2"/>
  <c r="J214" i="2"/>
  <c r="J131" i="2"/>
  <c r="BK295" i="2"/>
  <c r="BK192" i="2"/>
  <c r="J115" i="2"/>
  <c r="J258" i="2"/>
  <c r="J349" i="2"/>
  <c r="BK211" i="2"/>
  <c r="BK164" i="2"/>
  <c r="BK286" i="2"/>
  <c r="J129" i="2"/>
  <c r="J199" i="2"/>
  <c r="BK206" i="2"/>
  <c r="BK315" i="2"/>
  <c r="BK255" i="2"/>
  <c r="J91" i="3"/>
  <c r="BK172" i="2"/>
  <c r="J229" i="2"/>
  <c r="J239" i="2"/>
  <c r="BK90" i="2"/>
  <c r="J231" i="2"/>
  <c r="BK118" i="2"/>
  <c r="BK266" i="2"/>
  <c r="BK133" i="2"/>
  <c r="BK276" i="2"/>
  <c r="BK141" i="2"/>
  <c r="BK109" i="2"/>
  <c r="J245" i="2"/>
  <c r="BK106" i="2"/>
  <c r="BK242" i="2"/>
  <c r="J143" i="2"/>
  <c r="J252" i="2"/>
  <c r="BK174" i="2"/>
  <c r="BK105" i="4"/>
  <c r="BK239" i="2"/>
  <c r="BK112" i="4"/>
  <c r="BK223" i="2"/>
  <c r="J315" i="2"/>
  <c r="J212" i="2"/>
  <c r="J133" i="2"/>
  <c r="J276" i="2"/>
  <c r="J149" i="2"/>
  <c r="J186" i="2"/>
  <c r="J104" i="2"/>
  <c r="J265" i="2"/>
  <c r="J164" i="2"/>
  <c r="J317" i="2"/>
  <c r="J194" i="2"/>
  <c r="BK231" i="2"/>
  <c r="BK151" i="2"/>
  <c r="J223" i="2"/>
  <c r="BK282" i="2"/>
  <c r="BK202" i="2"/>
  <c r="J282" i="2"/>
  <c r="BK113" i="2"/>
  <c r="J210" i="2"/>
  <c r="J202" i="2"/>
  <c r="J230" i="2"/>
  <c r="J98" i="2"/>
  <c r="J270" i="2"/>
  <c r="BK180" i="2"/>
  <c r="BK139" i="2"/>
  <c r="BK246" i="2"/>
  <c r="J189" i="2"/>
  <c r="BK109" i="4"/>
  <c r="J226" i="2"/>
  <c r="AS54" i="1"/>
  <c r="BK94" i="2"/>
  <c r="BK182" i="2"/>
  <c r="BK212" i="2"/>
  <c r="J248" i="2"/>
  <c r="J103" i="4"/>
  <c r="BK253" i="2"/>
  <c r="J153" i="2"/>
  <c r="BK283" i="2"/>
  <c r="BK214" i="2"/>
  <c r="J284" i="2"/>
  <c r="BK135" i="2"/>
  <c r="BK92" i="4"/>
  <c r="J272" i="2"/>
  <c r="BK137" i="2"/>
  <c r="J88" i="3"/>
  <c r="J111" i="2"/>
  <c r="J286" i="2"/>
  <c r="BK175" i="2"/>
  <c r="BK103" i="4"/>
  <c r="J218" i="2"/>
  <c r="J115" i="4"/>
  <c r="J261" i="2"/>
  <c r="BK191" i="2"/>
  <c r="BK97" i="4"/>
  <c r="BK196" i="2"/>
  <c r="J233" i="2"/>
  <c r="BK199" i="2"/>
  <c r="BK121" i="2"/>
  <c r="BK98" i="3"/>
  <c r="BK189" i="2"/>
  <c r="J97" i="4"/>
  <c r="BK168" i="2"/>
  <c r="J180" i="2"/>
  <c r="J107" i="3"/>
  <c r="BK265" i="2"/>
  <c r="J139" i="2"/>
  <c r="J308" i="2"/>
  <c r="BK248" i="2"/>
  <c r="BK95" i="3"/>
  <c r="J196" i="2"/>
  <c r="J173" i="2"/>
  <c r="BK100" i="4"/>
  <c r="J224" i="2"/>
  <c r="BK167" i="2"/>
  <c r="J95" i="3"/>
  <c r="J205" i="2"/>
  <c r="J167" i="2"/>
  <c r="J98" i="3"/>
  <c r="J159" i="2"/>
  <c r="J266" i="2"/>
  <c r="BK220" i="2"/>
  <c r="BK188" i="2"/>
  <c r="BK131" i="2"/>
  <c r="BK249" i="2"/>
  <c r="J113" i="3"/>
  <c r="BK227" i="2"/>
  <c r="J147" i="2"/>
  <c r="J111" i="3"/>
  <c r="J255" i="2"/>
  <c r="J127" i="2"/>
  <c r="BK243" i="2"/>
  <c r="J295" i="2"/>
  <c r="BK109" i="3"/>
  <c r="BK226" i="2"/>
  <c r="BK177" i="2"/>
  <c r="BK107" i="3"/>
  <c r="BK178" i="2"/>
  <c r="J191" i="2"/>
  <c r="BK159" i="2"/>
  <c r="J263" i="2"/>
  <c r="BK163" i="2"/>
  <c r="BK343" i="2"/>
  <c r="BK217" i="2"/>
  <c r="BK236" i="2"/>
  <c r="BK184" i="2"/>
  <c r="BK278" i="2"/>
  <c r="BK165" i="2"/>
  <c r="BK349" i="2"/>
  <c r="BK107" i="2"/>
  <c r="J211" i="2"/>
  <c r="BK269" i="2"/>
  <c r="J304" i="2"/>
  <c r="J227" i="2"/>
  <c r="J102" i="3"/>
  <c r="J163" i="2"/>
  <c r="J102" i="2"/>
  <c r="J177" i="2"/>
  <c r="BK117" i="4"/>
  <c r="J145" i="2"/>
  <c r="J240" i="2"/>
  <c r="BK155" i="2"/>
  <c r="BK185" i="2"/>
  <c r="BK145" i="2"/>
  <c r="J84" i="3"/>
  <c r="BK229" i="2"/>
  <c r="J90" i="2"/>
  <c r="BK224" i="2"/>
  <c r="BK294" i="2"/>
  <c r="BK215" i="2"/>
  <c r="J178" i="2"/>
  <c r="BK102" i="2"/>
  <c r="J100" i="4"/>
  <c r="J121" i="2"/>
  <c r="BK157" i="2"/>
  <c r="J301" i="2"/>
  <c r="J206" i="2"/>
  <c r="J313" i="2"/>
  <c r="BK110" i="2"/>
  <c r="BK173" i="2"/>
  <c r="J117" i="4"/>
  <c r="BK149" i="2"/>
  <c r="BK263" i="2"/>
  <c r="J169" i="2"/>
  <c r="J290" i="2"/>
  <c r="J137" i="2"/>
  <c r="J109" i="2"/>
  <c r="J242" i="2"/>
  <c r="J135" i="2"/>
  <c r="BK297" i="2"/>
  <c r="BK147" i="2"/>
  <c r="BK84" i="3"/>
  <c r="BK195" i="2"/>
  <c r="J288" i="2"/>
  <c r="J207" i="2"/>
  <c r="J141" i="2"/>
  <c r="J269" i="2"/>
  <c r="J200" i="2"/>
  <c r="J112" i="4"/>
  <c r="J256" i="2"/>
  <c r="BK347" i="2"/>
  <c r="J221" i="2"/>
  <c r="BK179" i="2"/>
  <c r="J106" i="2"/>
  <c r="BK287" i="2"/>
  <c r="BK123" i="2"/>
  <c r="J217" i="2"/>
  <c r="BK245" i="2"/>
  <c r="BK91" i="3"/>
  <c r="BK262" i="2"/>
  <c r="BK156" i="2"/>
  <c r="R101" i="2" l="1"/>
  <c r="R100" i="2" s="1"/>
  <c r="T106" i="3"/>
  <c r="T105" i="3"/>
  <c r="R114" i="4"/>
  <c r="R107" i="4"/>
  <c r="BK83" i="3"/>
  <c r="J83" i="3" s="1"/>
  <c r="J60" i="3" s="1"/>
  <c r="BK106" i="3"/>
  <c r="BK105" i="3"/>
  <c r="J105" i="3"/>
  <c r="J61" i="3" s="1"/>
  <c r="BK89" i="2"/>
  <c r="J89" i="2"/>
  <c r="J61" i="2"/>
  <c r="R268" i="2"/>
  <c r="P101" i="2"/>
  <c r="P100" i="2" s="1"/>
  <c r="BK303" i="2"/>
  <c r="J303" i="2"/>
  <c r="J67" i="2"/>
  <c r="T102" i="4"/>
  <c r="BK268" i="2"/>
  <c r="J268" i="2" s="1"/>
  <c r="J64" i="2" s="1"/>
  <c r="P83" i="3"/>
  <c r="P106" i="3"/>
  <c r="P105" i="3" s="1"/>
  <c r="P82" i="3" s="1"/>
  <c r="AU56" i="1" s="1"/>
  <c r="T303" i="2"/>
  <c r="T299" i="2" s="1"/>
  <c r="T83" i="3"/>
  <c r="T82" i="3"/>
  <c r="BK102" i="4"/>
  <c r="J102" i="4" s="1"/>
  <c r="J65" i="4" s="1"/>
  <c r="T89" i="2"/>
  <c r="T88" i="2"/>
  <c r="P303" i="2"/>
  <c r="P299" i="2"/>
  <c r="R106" i="3"/>
  <c r="R105" i="3"/>
  <c r="BK101" i="2"/>
  <c r="J101" i="2" s="1"/>
  <c r="J63" i="2" s="1"/>
  <c r="T268" i="2"/>
  <c r="R83" i="3"/>
  <c r="R82" i="3" s="1"/>
  <c r="BK91" i="4"/>
  <c r="J91" i="4"/>
  <c r="J61" i="4"/>
  <c r="P91" i="4"/>
  <c r="P90" i="4" s="1"/>
  <c r="T91" i="4"/>
  <c r="T90" i="4"/>
  <c r="R102" i="4"/>
  <c r="R91" i="4"/>
  <c r="R90" i="4"/>
  <c r="P114" i="4"/>
  <c r="P107" i="4" s="1"/>
  <c r="T101" i="2"/>
  <c r="R89" i="2"/>
  <c r="R88" i="2"/>
  <c r="P268" i="2"/>
  <c r="BK114" i="4"/>
  <c r="J114" i="4"/>
  <c r="J69" i="4"/>
  <c r="P89" i="2"/>
  <c r="P88" i="2"/>
  <c r="R303" i="2"/>
  <c r="R299" i="2" s="1"/>
  <c r="P102" i="4"/>
  <c r="T114" i="4"/>
  <c r="T107" i="4"/>
  <c r="J54" i="2"/>
  <c r="BE107" i="2"/>
  <c r="BE113" i="2"/>
  <c r="BE139" i="2"/>
  <c r="BE147" i="2"/>
  <c r="BE155" i="2"/>
  <c r="BE170" i="2"/>
  <c r="BE173" i="2"/>
  <c r="BE177" i="2"/>
  <c r="BE179" i="2"/>
  <c r="BE185" i="2"/>
  <c r="BE212" i="2"/>
  <c r="BE231" i="2"/>
  <c r="BE261" i="2"/>
  <c r="BE269" i="2"/>
  <c r="BE295" i="2"/>
  <c r="BE308" i="2"/>
  <c r="BE313" i="2"/>
  <c r="BE349" i="2"/>
  <c r="J54" i="4"/>
  <c r="J83" i="4"/>
  <c r="BE94" i="4"/>
  <c r="BE137" i="2"/>
  <c r="BE195" i="2"/>
  <c r="BE236" i="2"/>
  <c r="BE131" i="2"/>
  <c r="BE162" i="2"/>
  <c r="BE182" i="2"/>
  <c r="BE201" i="2"/>
  <c r="BE205" i="2"/>
  <c r="BE210" i="2"/>
  <c r="BE227" i="2"/>
  <c r="BE92" i="4"/>
  <c r="BE103" i="4"/>
  <c r="BE125" i="2"/>
  <c r="BE184" i="2"/>
  <c r="BE191" i="2"/>
  <c r="BE224" i="2"/>
  <c r="BE248" i="2"/>
  <c r="BE250" i="2"/>
  <c r="BE263" i="2"/>
  <c r="BE278" i="2"/>
  <c r="BE281" i="2"/>
  <c r="BE292" i="2"/>
  <c r="F79" i="3"/>
  <c r="BE111" i="3"/>
  <c r="BK108" i="4"/>
  <c r="J108" i="4"/>
  <c r="J67" i="4"/>
  <c r="BE108" i="2"/>
  <c r="BE123" i="2"/>
  <c r="BE169" i="2"/>
  <c r="BE180" i="2"/>
  <c r="BE202" i="2"/>
  <c r="BE209" i="2"/>
  <c r="BE214" i="2"/>
  <c r="BE215" i="2"/>
  <c r="BE229" i="2"/>
  <c r="BE243" i="2"/>
  <c r="BE246" i="2"/>
  <c r="BE272" i="2"/>
  <c r="BE282" i="2"/>
  <c r="BE286" i="2"/>
  <c r="BE297" i="2"/>
  <c r="BE84" i="3"/>
  <c r="BE95" i="3"/>
  <c r="BE163" i="2"/>
  <c r="BE197" i="2"/>
  <c r="BE239" i="2"/>
  <c r="BE245" i="2"/>
  <c r="BE284" i="2"/>
  <c r="BE304" i="2"/>
  <c r="BK300" i="2"/>
  <c r="J300" i="2"/>
  <c r="J66" i="2" s="1"/>
  <c r="F86" i="4"/>
  <c r="BE100" i="4"/>
  <c r="BE94" i="2"/>
  <c r="BE127" i="2"/>
  <c r="BE135" i="2"/>
  <c r="BE175" i="2"/>
  <c r="BE194" i="2"/>
  <c r="BE226" i="2"/>
  <c r="BE249" i="2"/>
  <c r="BE252" i="2"/>
  <c r="J52" i="3"/>
  <c r="BE88" i="3"/>
  <c r="BE98" i="3"/>
  <c r="BE104" i="2"/>
  <c r="BE117" i="2"/>
  <c r="BE121" i="2"/>
  <c r="BE133" i="2"/>
  <c r="BE151" i="2"/>
  <c r="BE221" i="2"/>
  <c r="BE265" i="2"/>
  <c r="BE279" i="2"/>
  <c r="BE290" i="2"/>
  <c r="BE97" i="4"/>
  <c r="BE105" i="4"/>
  <c r="BE109" i="4"/>
  <c r="BE115" i="4"/>
  <c r="BK111" i="4"/>
  <c r="J111" i="4"/>
  <c r="J68" i="4"/>
  <c r="BE102" i="2"/>
  <c r="BE115" i="2"/>
  <c r="BE145" i="2"/>
  <c r="BE207" i="2"/>
  <c r="BE233" i="2"/>
  <c r="BE276" i="2"/>
  <c r="BE306" i="2"/>
  <c r="J54" i="3"/>
  <c r="BE112" i="4"/>
  <c r="BK99" i="4"/>
  <c r="BK98" i="4"/>
  <c r="J98" i="4"/>
  <c r="J63" i="4" s="1"/>
  <c r="F84" i="2"/>
  <c r="BE156" i="2"/>
  <c r="BE164" i="2"/>
  <c r="BE167" i="2"/>
  <c r="BE172" i="2"/>
  <c r="BE200" i="2"/>
  <c r="BE220" i="2"/>
  <c r="BE223" i="2"/>
  <c r="BE253" i="2"/>
  <c r="BE317" i="2"/>
  <c r="BE343" i="2"/>
  <c r="BE347" i="2"/>
  <c r="E48" i="3"/>
  <c r="BE109" i="3"/>
  <c r="BE106" i="2"/>
  <c r="BE110" i="2"/>
  <c r="BE153" i="2"/>
  <c r="BE183" i="2"/>
  <c r="BE186" i="2"/>
  <c r="BE192" i="2"/>
  <c r="BE204" i="2"/>
  <c r="BE258" i="2"/>
  <c r="BE274" i="2"/>
  <c r="E48" i="4"/>
  <c r="BE90" i="2"/>
  <c r="BE120" i="2"/>
  <c r="BE149" i="2"/>
  <c r="BE188" i="2"/>
  <c r="BE199" i="2"/>
  <c r="BE211" i="2"/>
  <c r="BE255" i="2"/>
  <c r="BE259" i="2"/>
  <c r="BE294" i="2"/>
  <c r="BE351" i="2"/>
  <c r="BE353" i="2"/>
  <c r="BE113" i="3"/>
  <c r="BK96" i="4"/>
  <c r="J96" i="4"/>
  <c r="J62" i="4"/>
  <c r="E48" i="2"/>
  <c r="BE141" i="2"/>
  <c r="BE196" i="2"/>
  <c r="BE206" i="2"/>
  <c r="BE218" i="2"/>
  <c r="BE237" i="2"/>
  <c r="BE240" i="2"/>
  <c r="BE107" i="3"/>
  <c r="BE117" i="4"/>
  <c r="BE109" i="2"/>
  <c r="BE161" i="2"/>
  <c r="BE217" i="2"/>
  <c r="BE230" i="2"/>
  <c r="BE234" i="2"/>
  <c r="BE266" i="2"/>
  <c r="BE118" i="2"/>
  <c r="BE129" i="2"/>
  <c r="BE143" i="2"/>
  <c r="BE157" i="2"/>
  <c r="BE165" i="2"/>
  <c r="BE174" i="2"/>
  <c r="BE178" i="2"/>
  <c r="BE283" i="2"/>
  <c r="BE288" i="2"/>
  <c r="BE91" i="3"/>
  <c r="BE102" i="3"/>
  <c r="J52" i="2"/>
  <c r="BE98" i="2"/>
  <c r="BE111" i="2"/>
  <c r="BE159" i="2"/>
  <c r="BE168" i="2"/>
  <c r="BE189" i="2"/>
  <c r="BE242" i="2"/>
  <c r="BE256" i="2"/>
  <c r="BE262" i="2"/>
  <c r="BE270" i="2"/>
  <c r="BE287" i="2"/>
  <c r="BE301" i="2"/>
  <c r="BE315" i="2"/>
  <c r="J34" i="4"/>
  <c r="AW57" i="1" s="1"/>
  <c r="F35" i="3"/>
  <c r="BB56" i="1"/>
  <c r="F37" i="4"/>
  <c r="BD57" i="1" s="1"/>
  <c r="F36" i="3"/>
  <c r="BC56" i="1"/>
  <c r="J34" i="2"/>
  <c r="AW55" i="1" s="1"/>
  <c r="F36" i="4"/>
  <c r="BC57" i="1" s="1"/>
  <c r="F37" i="2"/>
  <c r="BD55" i="1" s="1"/>
  <c r="F35" i="2"/>
  <c r="BB55" i="1" s="1"/>
  <c r="F34" i="4"/>
  <c r="BA57" i="1" s="1"/>
  <c r="F35" i="4"/>
  <c r="BB57" i="1"/>
  <c r="F36" i="2"/>
  <c r="BC55" i="1" s="1"/>
  <c r="F34" i="3"/>
  <c r="BA56" i="1" s="1"/>
  <c r="F34" i="2"/>
  <c r="BA55" i="1" s="1"/>
  <c r="J34" i="3"/>
  <c r="AW56" i="1" s="1"/>
  <c r="F37" i="3"/>
  <c r="BD56" i="1" s="1"/>
  <c r="R87" i="2" l="1"/>
  <c r="T89" i="4"/>
  <c r="R89" i="4"/>
  <c r="P89" i="4"/>
  <c r="AU57" i="1"/>
  <c r="T100" i="2"/>
  <c r="P87" i="2"/>
  <c r="AU55" i="1"/>
  <c r="T87" i="2"/>
  <c r="BK82" i="3"/>
  <c r="J82" i="3"/>
  <c r="J30" i="3" s="1"/>
  <c r="AG56" i="1" s="1"/>
  <c r="BK100" i="2"/>
  <c r="J100" i="2" s="1"/>
  <c r="J62" i="2" s="1"/>
  <c r="BK107" i="4"/>
  <c r="BK89" i="4" s="1"/>
  <c r="J89" i="4" s="1"/>
  <c r="J59" i="4" s="1"/>
  <c r="J107" i="4"/>
  <c r="J66" i="4"/>
  <c r="BK88" i="2"/>
  <c r="J88" i="2"/>
  <c r="J60" i="2"/>
  <c r="J106" i="3"/>
  <c r="J62" i="3"/>
  <c r="J99" i="4"/>
  <c r="J64" i="4"/>
  <c r="BK90" i="4"/>
  <c r="BK299" i="2"/>
  <c r="J299" i="2"/>
  <c r="J65" i="2"/>
  <c r="F33" i="3"/>
  <c r="AZ56" i="1" s="1"/>
  <c r="BB54" i="1"/>
  <c r="W31" i="1"/>
  <c r="BA54" i="1"/>
  <c r="AW54" i="1" s="1"/>
  <c r="AK30" i="1" s="1"/>
  <c r="J33" i="4"/>
  <c r="AV57" i="1" s="1"/>
  <c r="AT57" i="1" s="1"/>
  <c r="J33" i="2"/>
  <c r="AV55" i="1" s="1"/>
  <c r="AT55" i="1" s="1"/>
  <c r="BC54" i="1"/>
  <c r="AY54" i="1" s="1"/>
  <c r="F33" i="4"/>
  <c r="AZ57" i="1"/>
  <c r="F33" i="2"/>
  <c r="AZ55" i="1" s="1"/>
  <c r="J33" i="3"/>
  <c r="AV56" i="1" s="1"/>
  <c r="AT56" i="1" s="1"/>
  <c r="BD54" i="1"/>
  <c r="W33" i="1"/>
  <c r="J39" i="3" l="1"/>
  <c r="J59" i="3"/>
  <c r="BK87" i="2"/>
  <c r="J87" i="2"/>
  <c r="J59" i="2"/>
  <c r="J90" i="4"/>
  <c r="J60" i="4"/>
  <c r="AN56" i="1"/>
  <c r="AX54" i="1"/>
  <c r="W32" i="1"/>
  <c r="W30" i="1"/>
  <c r="AU54" i="1"/>
  <c r="AZ54" i="1"/>
  <c r="W29" i="1" s="1"/>
  <c r="J30" i="4"/>
  <c r="AG57" i="1"/>
  <c r="AN57" i="1"/>
  <c r="J39" i="4" l="1"/>
  <c r="J30" i="2"/>
  <c r="AG55" i="1"/>
  <c r="AN55" i="1"/>
  <c r="AV54" i="1"/>
  <c r="AK29" i="1"/>
  <c r="J39" i="2" l="1"/>
  <c r="AG54" i="1"/>
  <c r="AK26" i="1"/>
  <c r="AK35" i="1"/>
  <c r="AT54" i="1"/>
  <c r="AN54" i="1" l="1"/>
</calcChain>
</file>

<file path=xl/sharedStrings.xml><?xml version="1.0" encoding="utf-8"?>
<sst xmlns="http://schemas.openxmlformats.org/spreadsheetml/2006/main" count="4434" uniqueCount="1120">
  <si>
    <t>Export Komplet</t>
  </si>
  <si>
    <t>VZ</t>
  </si>
  <si>
    <t>2.0</t>
  </si>
  <si>
    <t>ZAMOK</t>
  </si>
  <si>
    <t>False</t>
  </si>
  <si>
    <t>{17dfee6d-4512-4cb2-9b5b-bf12da64f37c}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</si>
  <si>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</si>
  <si>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</si>
  <si>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</si>
  <si>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</si>
  <si>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</si>
  <si>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</si>
  <si>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</si>
  <si>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</si>
  <si>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202609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</si>
  <si>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</si>
  <si>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</si>
  <si>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Rekonstrukce elektroinstalace pavilonu A, B, C ZŠG Vítkov</t>
  </si>
  <si>
    <t>KSO:</t>
  </si>
  <si>
    <t/>
  </si>
  <si>
    <t>CC-CZ:</t>
  </si>
  <si>
    <t>Místo:</t>
  </si>
  <si>
    <t>Komenského 754, Vítkov</t>
  </si>
  <si>
    <t>Datum:</t>
  </si>
  <si>
    <t>Zadavatel:</t>
  </si>
  <si>
    <t>IČ:</t>
  </si>
  <si>
    <t xml:space="preserve">699 87 181 </t>
  </si>
  <si>
    <t>Základní škola a gymnázium Vítkov, p.o.</t>
  </si>
  <si>
    <t>DIČ:</t>
  </si>
  <si>
    <t>CZ69987181</t>
  </si>
  <si>
    <t>Účastník:</t>
  </si>
  <si>
    <t>Vyplň údaj</t>
  </si>
  <si>
    <t>Projektant:</t>
  </si>
  <si>
    <t xml:space="preserve"> </t>
  </si>
  <si>
    <t>True</t>
  </si>
  <si>
    <t>Zpracovatel:</t>
  </si>
  <si>
    <t>097 12 101</t>
  </si>
  <si>
    <t>Bc. Lukáš Bělíček</t>
  </si>
  <si>
    <t>CZ9108025641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</si>
  <si>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</si>
  <si>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</si>
  <si>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</si>
  <si>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</si>
  <si>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</si>
  <si>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</si>
  <si>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</si>
  <si>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</si>
  <si>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</si>
  <si>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</si>
  <si>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</si>
  <si>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</si>
  <si>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</si>
  <si>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</si>
  <si>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</si>
  <si>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</si>
  <si>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</si>
  <si>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</si>
  <si>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</si>
  <si>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</si>
  <si>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</si>
  <si>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</si>
  <si>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</si>
  <si>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</si>
  <si>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</si>
  <si>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</si>
  <si>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</si>
  <si>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</si>
  <si>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</si>
  <si>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</si>
  <si>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</si>
  <si>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</si>
  <si>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</si>
  <si>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</si>
  <si>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</si>
  <si>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</si>
  <si>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</si>
  <si>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</si>
  <si>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</si>
  <si>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</si>
  <si>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</si>
  <si>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</si>
  <si>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Elektroinstalace</t>
  </si>
  <si>
    <t>STA</t>
  </si>
  <si>
    <t>1</t>
  </si>
  <si>
    <t>{103c60d8-2433-4c8c-8092-d72664ecef48}</t>
  </si>
  <si>
    <t>2</t>
  </si>
  <si>
    <t>02</t>
  </si>
  <si>
    <t>Stavební úpravy</t>
  </si>
  <si>
    <t>{511c7e7d-d454-46a3-852a-b7417072cb0d}</t>
  </si>
  <si>
    <t>03</t>
  </si>
  <si>
    <t>Ostatní položky</t>
  </si>
  <si>
    <t>{a0dd59f2-1343-46e8-b853-e684a02cf788}</t>
  </si>
  <si>
    <t>KRYCÍ LIST SOUPISU PRACÍ</t>
  </si>
  <si>
    <t>Objekt:</t>
  </si>
  <si>
    <t>01 - Elektroinstalace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</si>
  <si>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</si>
  <si>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</si>
  <si>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</si>
  <si>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</si>
  <si>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</si>
  <si>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9 - Ostatní konstrukce a práce, bourání</t>
  </si>
  <si>
    <t>PSV - Práce a dodávky PSV</t>
  </si>
  <si>
    <t xml:space="preserve">    741 - Elektroinstalace - silnoproud</t>
  </si>
  <si>
    <t xml:space="preserve">    742 - Elektroinstalace - slaboproud</t>
  </si>
  <si>
    <t>M - Práce a dodávky M</t>
  </si>
  <si>
    <t xml:space="preserve">    22-M - Montáže technologických zařízení pro dopravní stavby</t>
  </si>
  <si>
    <t xml:space="preserve">    46-M - Zemní práce při extr.mont.pracích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</si>
  <si>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</si>
  <si>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</si>
  <si>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</si>
  <si>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</si>
  <si>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</si>
  <si>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</si>
  <si>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</si>
  <si>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</si>
  <si>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</si>
  <si>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</si>
  <si>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</si>
  <si>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</si>
  <si>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</si>
  <si>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</si>
  <si>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</si>
  <si>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</si>
  <si>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</si>
  <si>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</si>
  <si>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149</t>
  </si>
  <si>
    <t>K</t>
  </si>
  <si>
    <t>946111112</t>
  </si>
  <si>
    <t>Věže pojízdné trubkové nebo dílcové s maximálním zatížením podlahy do 200 kg/m2 šířky od 0,6 do 0,9 m, délky do 3,2 m výšky přes 1,5 m do 2,5 m montáž</t>
  </si>
  <si>
    <t>kus</t>
  </si>
  <si>
    <t>CS ÚRS 2026 01</t>
  </si>
  <si>
    <t>4</t>
  </si>
  <si>
    <t>1802985373</t>
  </si>
  <si>
    <t>Online PSC</t>
  </si>
  <si>
    <t>https://podminky.urs.cz/item/CS_URS_2026_01/946111112</t>
  </si>
  <si>
    <t>VV</t>
  </si>
  <si>
    <t xml:space="preserve">počet místností </t>
  </si>
  <si>
    <t>25</t>
  </si>
  <si>
    <t>150</t>
  </si>
  <si>
    <t>946111212</t>
  </si>
  <si>
    <t>Věže pojízdné trubkové nebo dílcové s maximálním zatížením podlahy do 200 kg/m2 šířky od 0,6 do 0,9 m, délky do 3,2 m výšky přes 1,5 m do 2,5 m příplatek k ceně za každý den použití</t>
  </si>
  <si>
    <t>1102456540</t>
  </si>
  <si>
    <t>https://podminky.urs.cz/item/CS_URS_2026_01/946111212</t>
  </si>
  <si>
    <t>2 dny / místnost</t>
  </si>
  <si>
    <t>2*25</t>
  </si>
  <si>
    <t>151</t>
  </si>
  <si>
    <t>946111812</t>
  </si>
  <si>
    <t>Věže pojízdné trubkové nebo dílcové s maximálním zatížením podlahy do 200 kg/m2 šířky od 0,6 do 0,9 m, délky do 3,2 m výšky přes 1,5 m do 2,5 m demontáž</t>
  </si>
  <si>
    <t>-1659081237</t>
  </si>
  <si>
    <t>https://podminky.urs.cz/item/CS_URS_2026_01/946111812</t>
  </si>
  <si>
    <t>PSV</t>
  </si>
  <si>
    <t>Práce a dodávky PSV</t>
  </si>
  <si>
    <t>741</t>
  </si>
  <si>
    <t>Elektroinstalace - silnoproud</t>
  </si>
  <si>
    <t>104</t>
  </si>
  <si>
    <t>741110511</t>
  </si>
  <si>
    <t>Montáž lišt a kanálků elektroinstalačních se spojkami, ohyby a rohy a s nasunutím do krabic vkládacích s víčkem, šířky do 60 mm</t>
  </si>
  <si>
    <t>m</t>
  </si>
  <si>
    <t>16</t>
  </si>
  <si>
    <t>1775480475</t>
  </si>
  <si>
    <t>https://podminky.urs.cz/item/CS_URS_2026_01/741110511</t>
  </si>
  <si>
    <t>105</t>
  </si>
  <si>
    <t>M</t>
  </si>
  <si>
    <t>34571017</t>
  </si>
  <si>
    <t>lišta elektroinstalační vkládací hranatá bezhalogenová 60x40mm</t>
  </si>
  <si>
    <t>32</t>
  </si>
  <si>
    <t>669314276</t>
  </si>
  <si>
    <t>15*1,05 'Přepočtené koeficientem množství</t>
  </si>
  <si>
    <t>106</t>
  </si>
  <si>
    <t>34571708</t>
  </si>
  <si>
    <t>roh vnitřní k liště elektroinstalační vkládací hranaté bezhalogenové 60x40mm</t>
  </si>
  <si>
    <t>1798710874</t>
  </si>
  <si>
    <t>107</t>
  </si>
  <si>
    <t>34571713</t>
  </si>
  <si>
    <t>roh vnější k liště elektroinstalační vkládací hranaté bezhalogenové 60x40mm</t>
  </si>
  <si>
    <t>-606957812</t>
  </si>
  <si>
    <t>108</t>
  </si>
  <si>
    <t>34571698</t>
  </si>
  <si>
    <t>kryt ohybový k liště elektroinstalační vkládací hranaté bezhalogenové 60x40mm</t>
  </si>
  <si>
    <t>354680259</t>
  </si>
  <si>
    <t>109</t>
  </si>
  <si>
    <t>34571688</t>
  </si>
  <si>
    <t>kryt koncový k liště elektroinstalační vkládací hranaté bezhalogenové 60x40mm</t>
  </si>
  <si>
    <t>234940539</t>
  </si>
  <si>
    <t>110</t>
  </si>
  <si>
    <t>34571693</t>
  </si>
  <si>
    <t>kryt spojovací k liště elektroinstalační vkládací hranaté bezhalogenové 60x40mm</t>
  </si>
  <si>
    <t>579074573</t>
  </si>
  <si>
    <t>111</t>
  </si>
  <si>
    <t>-720989356</t>
  </si>
  <si>
    <t>112</t>
  </si>
  <si>
    <t>34571006</t>
  </si>
  <si>
    <t>lišta elektroinstalační vkládací hranatá PVC 30x25mm</t>
  </si>
  <si>
    <t>1489369670</t>
  </si>
  <si>
    <t>84*1,05 'Přepočtené koeficientem množství</t>
  </si>
  <si>
    <t>115</t>
  </si>
  <si>
    <t>741112001</t>
  </si>
  <si>
    <t>Montáž krabic elektroinstalačních bez napojení na trubky a lišty, demontáže a montáže víčka a přístroje protahovacích nebo odbočných zapuštěných plastových kruhových do zdiva</t>
  </si>
  <si>
    <t>727309599</t>
  </si>
  <si>
    <t>https://podminky.urs.cz/item/CS_URS_2026_01/741112001</t>
  </si>
  <si>
    <t>116</t>
  </si>
  <si>
    <t>34571450</t>
  </si>
  <si>
    <t>krabice pod omítku PVC přístrojová kruhová D 70mm</t>
  </si>
  <si>
    <t>238361262</t>
  </si>
  <si>
    <t>117</t>
  </si>
  <si>
    <t>741112002</t>
  </si>
  <si>
    <t>Montáž krabic elektroinstalačních bez napojení na trubky a lišty, demontáže a montáže víčka a přístroje protahovacích nebo odbočných zapuštěných plastových kruhových pro sádrokartonové příčky</t>
  </si>
  <si>
    <t>1546603047</t>
  </si>
  <si>
    <t>https://podminky.urs.cz/item/CS_URS_2026_01/741112002</t>
  </si>
  <si>
    <t>118</t>
  </si>
  <si>
    <t>34571464</t>
  </si>
  <si>
    <t>krabice do dutých stěn PVC přístrojová kruhová D 70mm mělká</t>
  </si>
  <si>
    <t>-1719399318</t>
  </si>
  <si>
    <t>741120001</t>
  </si>
  <si>
    <t>Montáž vodičů izolovaných měděných bez ukončení uložených pod omítku plných a laněných (např. CY), průřezu žíly 0,35 až 6 mm2</t>
  </si>
  <si>
    <t>1773604909</t>
  </si>
  <si>
    <t>https://podminky.urs.cz/item/CS_URS_2026_01/741120001</t>
  </si>
  <si>
    <t>33</t>
  </si>
  <si>
    <t>34141027</t>
  </si>
  <si>
    <t>vodič propojovací flexibilní jádro Cu lanované izolace PVC 450/750V (H07V-K) 1x6mm2</t>
  </si>
  <si>
    <t>67333485</t>
  </si>
  <si>
    <t>11*1,15 'Přepočtené koeficientem množství</t>
  </si>
  <si>
    <t>34</t>
  </si>
  <si>
    <t>741120003</t>
  </si>
  <si>
    <t>Montáž vodičů izolovaných měděných bez ukončení uložených pod omítku plných a laněných (např. CY), průřezu žíly 10 až 16 mm2</t>
  </si>
  <si>
    <t>-2071481198</t>
  </si>
  <si>
    <t>https://podminky.urs.cz/item/CS_URS_2026_01/741120003</t>
  </si>
  <si>
    <t>35</t>
  </si>
  <si>
    <t>34141029</t>
  </si>
  <si>
    <t>vodič propojovací flexibilní jádro Cu lanované izolace PVC 450/750V (H07V-K) 1x16mm2</t>
  </si>
  <si>
    <t>-876507706</t>
  </si>
  <si>
    <t>88*1,15 'Přepočtené koeficientem množství</t>
  </si>
  <si>
    <t>36</t>
  </si>
  <si>
    <t>741122011</t>
  </si>
  <si>
    <t>Montáž kabelů měděných bez ukončení uložených pod omítku plných kulatých (např. CYKY, CYKFY), počtu a průřezu žil 2x1,5 až 2,5 mm2</t>
  </si>
  <si>
    <t>630847134</t>
  </si>
  <si>
    <t>https://podminky.urs.cz/item/CS_URS_2026_01/741122011</t>
  </si>
  <si>
    <t>37</t>
  </si>
  <si>
    <t>34111116</t>
  </si>
  <si>
    <t>kabel silový oheň retardující bezhalogenový bez funkční schopnosti při požáru třída reakce na oheň B2cas1d1a1 jádro Cu 0,6/1kV (1-CXKH-R B2) 2x1,5mm2</t>
  </si>
  <si>
    <t>1033459679</t>
  </si>
  <si>
    <t>890*1,15 'Přepočtené koeficientem množství</t>
  </si>
  <si>
    <t>38</t>
  </si>
  <si>
    <t>741122015</t>
  </si>
  <si>
    <t>Montáž kabelů měděných bez ukončení uložených pod omítku plných kulatých (např. CYKY, CYKFY), počtu a průřezu žil 3x1,5 mm2</t>
  </si>
  <si>
    <t>2019900727</t>
  </si>
  <si>
    <t>https://podminky.urs.cz/item/CS_URS_2026_01/741122015</t>
  </si>
  <si>
    <t>39</t>
  </si>
  <si>
    <t>34111123</t>
  </si>
  <si>
    <t>kabel silový oheň retardující bezhalogenový bez funkční schopnosti při požáru třída reakce na oheň B2cas1d1a1 jádro Cu 0,6/1kV (1-CXKH-R B2) 3x1,5mm2</t>
  </si>
  <si>
    <t>1602503595</t>
  </si>
  <si>
    <t>1669*1,15 'Přepočtené koeficientem množství</t>
  </si>
  <si>
    <t>40</t>
  </si>
  <si>
    <t>741122016</t>
  </si>
  <si>
    <t>Montáž kabelů měděných bez ukončení uložených pod omítku plných kulatých (např. CYKY, CYKFY), počtu a průřezu žil 3x2,5 až 6 mm2</t>
  </si>
  <si>
    <t>-1996919688</t>
  </si>
  <si>
    <t>https://podminky.urs.cz/item/CS_URS_2026_01/741122016</t>
  </si>
  <si>
    <t>41</t>
  </si>
  <si>
    <t>34111124</t>
  </si>
  <si>
    <t>kabel silový oheň retardující bezhalogenový bez funkční schopnosti při požáru třída reakce na oheň B2cas1d1a1 jádro Cu 0,6/1kV (1-CXKH-R B2) 3x2,5mm2</t>
  </si>
  <si>
    <t>-755904315</t>
  </si>
  <si>
    <t>1547*1,15 'Přepočtené koeficientem množství</t>
  </si>
  <si>
    <t>42</t>
  </si>
  <si>
    <t>741122032</t>
  </si>
  <si>
    <t>Montáž kabelů měděných bez ukončení uložených pod omítku plných kulatých (např. CYKY, CYKFY), počtu a průřezu žil 5x4 až 6 mm2</t>
  </si>
  <si>
    <t>1933563139</t>
  </si>
  <si>
    <t>https://podminky.urs.cz/item/CS_URS_2026_01/741122032</t>
  </si>
  <si>
    <t>43</t>
  </si>
  <si>
    <t>34111164</t>
  </si>
  <si>
    <t>kabel silový oheň retardující bezhalogenový bez funkční schopnosti při požáru třída reakce na oheň B2cas1d1a1 jádro Cu 0,6/1kV (1-CXKH-R B2) 5x4mm2</t>
  </si>
  <si>
    <t>-1923031903</t>
  </si>
  <si>
    <t>44</t>
  </si>
  <si>
    <t>34111166</t>
  </si>
  <si>
    <t>kabel silový oheň retardující bezhalogenový bez funkční schopnosti při požáru třída reakce na oheň B2cas1d1a1 jádro Cu 0,6/1kV (1-CXKH-R B2) 5x6mm2</t>
  </si>
  <si>
    <t>-540616434</t>
  </si>
  <si>
    <t>92*1,15 'Přepočtené koeficientem množství</t>
  </si>
  <si>
    <t>80</t>
  </si>
  <si>
    <t>741130001</t>
  </si>
  <si>
    <t>Ukončení vodičů izolovaných s označením a zapojením v rozváděči nebo na přístroji, průřezu žíly do 2,5 mm2</t>
  </si>
  <si>
    <t>CS ÚRS 2025 02</t>
  </si>
  <si>
    <t>-203301551</t>
  </si>
  <si>
    <t>https://podminky.urs.cz/item/CS_URS_2025_02/741130001</t>
  </si>
  <si>
    <t>81</t>
  </si>
  <si>
    <t>741130003</t>
  </si>
  <si>
    <t>Ukončení vodičů izolovaných s označením a zapojením v rozváděči nebo na přístroji, průřezu žíly do 4 mm2</t>
  </si>
  <si>
    <t>-1858633185</t>
  </si>
  <si>
    <t>https://podminky.urs.cz/item/CS_URS_2025_02/741130003</t>
  </si>
  <si>
    <t>88</t>
  </si>
  <si>
    <t>741130004</t>
  </si>
  <si>
    <t>Ukončení vodičů izolovaných s označením a zapojením v rozváděči nebo na přístroji, průřezu žíly do 6 mm2</t>
  </si>
  <si>
    <t>705394081</t>
  </si>
  <si>
    <t>https://podminky.urs.cz/item/CS_URS_2026_01/741130004</t>
  </si>
  <si>
    <t>50</t>
  </si>
  <si>
    <t>741210101</t>
  </si>
  <si>
    <t>Montáž rozvaděčů litinových, hliníkových nebo plastových bez zapojení vodičů sestavy hmotnosti do 50 kg</t>
  </si>
  <si>
    <t>1211978856</t>
  </si>
  <si>
    <t>https://podminky.urs.cz/item/CS_URS_2026_01/741210101</t>
  </si>
  <si>
    <t>51</t>
  </si>
  <si>
    <t>SCH.CSEIK2U21E.1</t>
  </si>
  <si>
    <t>Zapuštěný rám s dveřmi  s úpravou EI30</t>
  </si>
  <si>
    <t>1249168186</t>
  </si>
  <si>
    <t>52</t>
  </si>
  <si>
    <t>SCH.IL172221US.1</t>
  </si>
  <si>
    <t>Zapuštěný instal.rozvaděč 147 Modulů,montážní vana,plechové panely</t>
  </si>
  <si>
    <t>-1372836920</t>
  </si>
  <si>
    <t>49</t>
  </si>
  <si>
    <t>741211813</t>
  </si>
  <si>
    <t>Demontáž rozvodnic kovových, uložených pod omítkou, krytí do IPx 4, plochy přes 0,2 do 0,8 m2</t>
  </si>
  <si>
    <t>2045500606</t>
  </si>
  <si>
    <t>https://podminky.urs.cz/item/CS_URS_2026_01/741211813</t>
  </si>
  <si>
    <t>82</t>
  </si>
  <si>
    <t>741240056</t>
  </si>
  <si>
    <t>Montáž lišt do rozvaděčů lišt propojovacích 10 nebo 16 mm2 18 modulů</t>
  </si>
  <si>
    <t>1089897112</t>
  </si>
  <si>
    <t>https://podminky.urs.cz/item/CS_URS_2025_02/741240056</t>
  </si>
  <si>
    <t>83</t>
  </si>
  <si>
    <t>8500139430.1</t>
  </si>
  <si>
    <t>Lišta propojovací  3pól 16 mm2</t>
  </si>
  <si>
    <t>769879626</t>
  </si>
  <si>
    <t>84</t>
  </si>
  <si>
    <t>1000221658.1</t>
  </si>
  <si>
    <t>Koncovka hřebenu 3-pól</t>
  </si>
  <si>
    <t>-2096876541</t>
  </si>
  <si>
    <t>85</t>
  </si>
  <si>
    <t>1000185541.1</t>
  </si>
  <si>
    <t xml:space="preserve"> Propojovací lišta 3-pól+N</t>
  </si>
  <si>
    <t>1022625465</t>
  </si>
  <si>
    <t>86</t>
  </si>
  <si>
    <t>1004825</t>
  </si>
  <si>
    <t>KONCOVY KRYT PROP. LISTY 3-pól+N</t>
  </si>
  <si>
    <t>-970077423</t>
  </si>
  <si>
    <t>741310101</t>
  </si>
  <si>
    <t>Montáž spínačů jedno nebo dvoupólových polozapuštěných nebo zapuštěných se zapojením vodičů bezšroubové připojení spínačů, řazení 1-jednopólových</t>
  </si>
  <si>
    <t>-1087377492</t>
  </si>
  <si>
    <t>https://podminky.urs.cz/item/CS_URS_2025_02/741310101</t>
  </si>
  <si>
    <t>13</t>
  </si>
  <si>
    <t>34539010</t>
  </si>
  <si>
    <t>přístroj spínače jednopólového, řazení 1, 1So bezšroubové svorky</t>
  </si>
  <si>
    <t>860473186</t>
  </si>
  <si>
    <t>14</t>
  </si>
  <si>
    <t>34539049</t>
  </si>
  <si>
    <t>kryt spínače jednoduchý</t>
  </si>
  <si>
    <t>328113132</t>
  </si>
  <si>
    <t>15</t>
  </si>
  <si>
    <t>34539059</t>
  </si>
  <si>
    <t>rámeček jednonásobný</t>
  </si>
  <si>
    <t>1932104784</t>
  </si>
  <si>
    <t>741310122</t>
  </si>
  <si>
    <t>Montáž spínačů jedno nebo dvoupólových polozapuštěných nebo zapuštěných se zapojením vodičů bezšroubové připojení přepínačů, řazení 6-střídavých</t>
  </si>
  <si>
    <t>515360215</t>
  </si>
  <si>
    <t>https://podminky.urs.cz/item/CS_URS_2025_02/741310122</t>
  </si>
  <si>
    <t>20</t>
  </si>
  <si>
    <t>34539016</t>
  </si>
  <si>
    <t>přístroj přepínače střídavého, řazení 6, 6So, 6S bezšroubové svorky</t>
  </si>
  <si>
    <t>416106598</t>
  </si>
  <si>
    <t>1991899136</t>
  </si>
  <si>
    <t>22</t>
  </si>
  <si>
    <t>305684707</t>
  </si>
  <si>
    <t>5</t>
  </si>
  <si>
    <t>741310126</t>
  </si>
  <si>
    <t>Montáž spínačů jedno nebo dvoupólových polozapuštěných nebo zapuštěných se zapojením vodičů bezšroubové připojení přepínačů, řazení 7-křížových</t>
  </si>
  <si>
    <t>423125408</t>
  </si>
  <si>
    <t>https://podminky.urs.cz/item/CS_URS_2025_02/741310126</t>
  </si>
  <si>
    <t>23</t>
  </si>
  <si>
    <t>34539014</t>
  </si>
  <si>
    <t>přístroj přepínače křížového, řazení 7, 7So bezšroubové svorky</t>
  </si>
  <si>
    <t>1579921015</t>
  </si>
  <si>
    <t>24</t>
  </si>
  <si>
    <t>-1855224689</t>
  </si>
  <si>
    <t>835174759</t>
  </si>
  <si>
    <t>6</t>
  </si>
  <si>
    <t>741310221</t>
  </si>
  <si>
    <t>Montáž spínačů jedno nebo dvoupólových polozapuštěných nebo zapuštěných se zapojením vodičů šroubové připojení, pro prostředí normální spínačů, řazení 2-pro žaluzie</t>
  </si>
  <si>
    <t>-478865808</t>
  </si>
  <si>
    <t>https://podminky.urs.cz/item/CS_URS_2025_02/741310221</t>
  </si>
  <si>
    <t>1000005787.1</t>
  </si>
  <si>
    <t>Přístroj ovládače  řazení 1/0+1/0, zapínací, dvojitý</t>
  </si>
  <si>
    <t>-96438013</t>
  </si>
  <si>
    <t>17</t>
  </si>
  <si>
    <t>34539050</t>
  </si>
  <si>
    <t>kryt spínače dělený</t>
  </si>
  <si>
    <t>484373913</t>
  </si>
  <si>
    <t>18</t>
  </si>
  <si>
    <t>-1027382369</t>
  </si>
  <si>
    <t>19</t>
  </si>
  <si>
    <t>34539060</t>
  </si>
  <si>
    <t>rámeček dvojnásobný</t>
  </si>
  <si>
    <t>-1093663116</t>
  </si>
  <si>
    <t>78</t>
  </si>
  <si>
    <t>741311001</t>
  </si>
  <si>
    <t>Montáž spínačů speciálních se zapojením vodičů schodišťových automatů</t>
  </si>
  <si>
    <t>1307540575</t>
  </si>
  <si>
    <t>https://podminky.urs.cz/item/CS_URS_2026_01/741311001</t>
  </si>
  <si>
    <t>79</t>
  </si>
  <si>
    <t>34535095</t>
  </si>
  <si>
    <t>spínač schodišťový</t>
  </si>
  <si>
    <t>712719527</t>
  </si>
  <si>
    <t>89</t>
  </si>
  <si>
    <t>741311071</t>
  </si>
  <si>
    <t>Montáž spínačů speciálních se zapojením vodičů tlačítka nouzového zastavení/vypnutí TOTAL STOP přisazeného nebo nástěnného</t>
  </si>
  <si>
    <t>-509678374</t>
  </si>
  <si>
    <t>https://podminky.urs.cz/item/CS_URS_2026_01/741311071</t>
  </si>
  <si>
    <t>90</t>
  </si>
  <si>
    <t>34532002</t>
  </si>
  <si>
    <t>ovládač nouzového zastavení s aretací 1V+1Z 3A 240V AC</t>
  </si>
  <si>
    <t>-2126348847</t>
  </si>
  <si>
    <t>7</t>
  </si>
  <si>
    <t>741313002</t>
  </si>
  <si>
    <t>Montáž zásuvek domovních se zapojením vodičů bezšroubové připojení polozapuštěných nebo zapuštěných 10/16 A, provedení 2P + PE dvojí zapojení pro průběžnou montáž</t>
  </si>
  <si>
    <t>1097040369</t>
  </si>
  <si>
    <t>https://podminky.urs.cz/item/CS_URS_2025_02/741313002</t>
  </si>
  <si>
    <t>31</t>
  </si>
  <si>
    <t>34555204</t>
  </si>
  <si>
    <t>zásuvka zapuštěná jednonásobná, s optickou přepěťovou ochranou, šroubové svorky</t>
  </si>
  <si>
    <t>47155552</t>
  </si>
  <si>
    <t>26</t>
  </si>
  <si>
    <t>34555241</t>
  </si>
  <si>
    <t>přístroj zásuvky zapuštěné jednonásobné, krytka s clonkami, bezšroubové svorky</t>
  </si>
  <si>
    <t>1893362755</t>
  </si>
  <si>
    <t>27</t>
  </si>
  <si>
    <t>204031079</t>
  </si>
  <si>
    <t>8</t>
  </si>
  <si>
    <t>741313003</t>
  </si>
  <si>
    <t>Montáž zásuvek domovních se zapojením vodičů bezšroubové připojení polozapuštěných nebo zapuštěných 10/16 A, provedení 2x (2P + PE) dvojnásobné</t>
  </si>
  <si>
    <t>639437264</t>
  </si>
  <si>
    <t>https://podminky.urs.cz/item/CS_URS_2025_02/741313003</t>
  </si>
  <si>
    <t>156</t>
  </si>
  <si>
    <t>82898401.1</t>
  </si>
  <si>
    <t xml:space="preserve"> ZÁSUVKA VÝSUVNÁ  3XZÁSUVKA 183X60MM ELOX HLINÍK</t>
  </si>
  <si>
    <t>-1947119811</t>
  </si>
  <si>
    <t>29</t>
  </si>
  <si>
    <t>34555242</t>
  </si>
  <si>
    <t>zásuvka zapuštěná dvojnásobná, šikmá, s clonkami, bezšroubové svorky</t>
  </si>
  <si>
    <t>1793893943</t>
  </si>
  <si>
    <t>30</t>
  </si>
  <si>
    <t>34555246</t>
  </si>
  <si>
    <t>zásuvka zapuštěná dvojnásobná šikmá s optickou přepěťovou ochranou, s clonkami, bezšroubové svorky</t>
  </si>
  <si>
    <t>1264208405</t>
  </si>
  <si>
    <t>57</t>
  </si>
  <si>
    <t>741320105</t>
  </si>
  <si>
    <t>Montáž jističů se zapojením vodičů jednopólových nn do 25 A ve skříni</t>
  </si>
  <si>
    <t>634703542</t>
  </si>
  <si>
    <t>https://podminky.urs.cz/item/CS_URS_2026_01/741320105</t>
  </si>
  <si>
    <t>58</t>
  </si>
  <si>
    <t>35822107</t>
  </si>
  <si>
    <t>jistič 1-pólový 6 A vypínací charakteristika B vypínací schopnost 10 kA</t>
  </si>
  <si>
    <t>196509942</t>
  </si>
  <si>
    <t>59</t>
  </si>
  <si>
    <t>35822111</t>
  </si>
  <si>
    <t>jistič 1-pólový 16 A vypínací charakteristika B vypínací schopnost 10 kA</t>
  </si>
  <si>
    <t>136778936</t>
  </si>
  <si>
    <t>60</t>
  </si>
  <si>
    <t>35822115</t>
  </si>
  <si>
    <t>jistič 1-pólový 10 A vypínací charakteristika B vypínací schopnost 6 kA</t>
  </si>
  <si>
    <t>425934833</t>
  </si>
  <si>
    <t>61</t>
  </si>
  <si>
    <t>741320165</t>
  </si>
  <si>
    <t>Montáž jističů se zapojením vodičů třípólových nn do 25 A ve skříni</t>
  </si>
  <si>
    <t>-513750675</t>
  </si>
  <si>
    <t>https://podminky.urs.cz/item/CS_URS_2026_01/741320165</t>
  </si>
  <si>
    <t>62</t>
  </si>
  <si>
    <t>35822154</t>
  </si>
  <si>
    <t>jistič 3-pólový 6 A vypínací charakteristika B vypínací schopnost 10 kA</t>
  </si>
  <si>
    <t>-1190822219</t>
  </si>
  <si>
    <t>63</t>
  </si>
  <si>
    <t>35822402</t>
  </si>
  <si>
    <t>jistič 3-pólový 20 A vypínací charakteristika B vypínací schopnost 10 kA</t>
  </si>
  <si>
    <t>-1308854731</t>
  </si>
  <si>
    <t>64</t>
  </si>
  <si>
    <t>35822403</t>
  </si>
  <si>
    <t>jistič 3-pólový 25 A vypínací charakteristika B vypínací schopnost 10 kA</t>
  </si>
  <si>
    <t>821443694</t>
  </si>
  <si>
    <t>65</t>
  </si>
  <si>
    <t>741320175</t>
  </si>
  <si>
    <t>Montáž jističů se zapojením vodičů třípólových nn do 63 A ve skříni</t>
  </si>
  <si>
    <t>706236767</t>
  </si>
  <si>
    <t>https://podminky.urs.cz/item/CS_URS_2026_01/741320175</t>
  </si>
  <si>
    <t>66</t>
  </si>
  <si>
    <t>35822178</t>
  </si>
  <si>
    <t>jistič 3-pólový 40 A vypínací charakteristika B vypínací schopnost 10 kA</t>
  </si>
  <si>
    <t>-991096335</t>
  </si>
  <si>
    <t>92</t>
  </si>
  <si>
    <t>741320302</t>
  </si>
  <si>
    <t>Montáž jističů se zapojením vodičů čtyřpólových nn deionových vestavných s elektrickou spouští do 300 A</t>
  </si>
  <si>
    <t>1353312062</t>
  </si>
  <si>
    <t>https://podminky.urs.cz/item/CS_URS_2026_01/741320302</t>
  </si>
  <si>
    <t>93</t>
  </si>
  <si>
    <t>83482603.1</t>
  </si>
  <si>
    <t>JISTIČ VÝKON.  ICU=55KA 415V 3-PÓL. IN=250A IR=100A</t>
  </si>
  <si>
    <t>-1480110810</t>
  </si>
  <si>
    <t>74</t>
  </si>
  <si>
    <t>741320361</t>
  </si>
  <si>
    <t>Montáž jističů se zapojením vodičů čtyřpólových nn deionových doplňků kontaktů signálních 2/2</t>
  </si>
  <si>
    <t>-53025326</t>
  </si>
  <si>
    <t>https://podminky.urs.cz/item/CS_URS_2026_01/741320361</t>
  </si>
  <si>
    <t>75</t>
  </si>
  <si>
    <t>35822100</t>
  </si>
  <si>
    <t>kontakt jističe signální</t>
  </si>
  <si>
    <t>1522911962</t>
  </si>
  <si>
    <t>94</t>
  </si>
  <si>
    <t>741320382</t>
  </si>
  <si>
    <t>Montáž jističů se zapojením vodičů čtyřpólových nn deionových doplňků blokovacího tlačítka, spouště na podpětí, vypínací spouště</t>
  </si>
  <si>
    <t>2023019540</t>
  </si>
  <si>
    <t>https://podminky.urs.cz/item/CS_URS_2026_01/741320382</t>
  </si>
  <si>
    <t>95</t>
  </si>
  <si>
    <t>35822634</t>
  </si>
  <si>
    <t>spoušť vypínací (napěťová), AC/DC 230, 400V</t>
  </si>
  <si>
    <t>266756108</t>
  </si>
  <si>
    <t>67</t>
  </si>
  <si>
    <t>741320512</t>
  </si>
  <si>
    <t>Montáž jističů se zapojením vodičů kompaktních do 750 V třípólových do 63 A</t>
  </si>
  <si>
    <t>-980333331</t>
  </si>
  <si>
    <t>https://podminky.urs.cz/item/CS_URS_2026_01/741320512</t>
  </si>
  <si>
    <t>68</t>
  </si>
  <si>
    <t>81751748.1</t>
  </si>
  <si>
    <t>SPÍNAČ PÁČK 40A 3P</t>
  </si>
  <si>
    <t>1613241995</t>
  </si>
  <si>
    <t>71</t>
  </si>
  <si>
    <t>741321003</t>
  </si>
  <si>
    <t>Montáž proudových chráničů se zapojením vodičů dvoupólových nn do 25 A ve skříni</t>
  </si>
  <si>
    <t>-1262333244</t>
  </si>
  <si>
    <t>https://podminky.urs.cz/item/CS_URS_2026_01/741321003</t>
  </si>
  <si>
    <t>72</t>
  </si>
  <si>
    <t>1000140233.1</t>
  </si>
  <si>
    <t>Chránič kombinovaný 16A,B,30mA, A, s nadproudovou ochranou</t>
  </si>
  <si>
    <t>1553194023</t>
  </si>
  <si>
    <t>73</t>
  </si>
  <si>
    <t>1000140232.1</t>
  </si>
  <si>
    <t>Chránič kombinovaný10A, B, 30mA, A,  s nadproudovou ochranou</t>
  </si>
  <si>
    <t>1521278395</t>
  </si>
  <si>
    <t>69</t>
  </si>
  <si>
    <t>741322021</t>
  </si>
  <si>
    <t>Montáž přepěťových ochran nn se zapojením vodičů svodiče bleskových proudů - typ 1 čtyřpólových, pro impulsní proud do 35 kA</t>
  </si>
  <si>
    <t>1085003827</t>
  </si>
  <si>
    <t>https://podminky.urs.cz/item/CS_URS_2026_01/741322021</t>
  </si>
  <si>
    <t>70</t>
  </si>
  <si>
    <t>1000140568.1</t>
  </si>
  <si>
    <t>Kombinovaný svodič bleskových proudů a přepětí typ 1+2, Iimp 12,5 kA, Uc A</t>
  </si>
  <si>
    <t>-241645718</t>
  </si>
  <si>
    <t>55</t>
  </si>
  <si>
    <t>741330042</t>
  </si>
  <si>
    <t>Montáž stykačů nn se zapojením vodičů střídavých vestavných třípólových do 25 A</t>
  </si>
  <si>
    <t>402305612</t>
  </si>
  <si>
    <t>https://podminky.urs.cz/item/CS_URS_2026_01/741330042</t>
  </si>
  <si>
    <t>56</t>
  </si>
  <si>
    <t>10.040.091.1</t>
  </si>
  <si>
    <t>Stykač 25A,4-pól, 4x NO, AC 230 V instalační</t>
  </si>
  <si>
    <t>1171719611</t>
  </si>
  <si>
    <t>53</t>
  </si>
  <si>
    <t>741331007</t>
  </si>
  <si>
    <t>Montáž měřicích přístrojů se zapojením vodičů hlídače napětí</t>
  </si>
  <si>
    <t>1462426040</t>
  </si>
  <si>
    <t>https://podminky.urs.cz/item/CS_URS_2026_01/741331007</t>
  </si>
  <si>
    <t>54</t>
  </si>
  <si>
    <t>1000299238.1</t>
  </si>
  <si>
    <t>Hlídací napěťová relé v 3F s pevnými úrovněmi</t>
  </si>
  <si>
    <t>-241605120</t>
  </si>
  <si>
    <t>119</t>
  </si>
  <si>
    <t>741372062</t>
  </si>
  <si>
    <t>Montáž svítidel s integrovaným zdrojem LED se zapojením vodičů interiérových přisazených stropních hranatých nebo kruhových plochy přes 0,09 do 0,36 m2</t>
  </si>
  <si>
    <t>1756759306</t>
  </si>
  <si>
    <t>https://podminky.urs.cz/item/CS_URS_2026_01/741372062</t>
  </si>
  <si>
    <t>120</t>
  </si>
  <si>
    <t>34825003</t>
  </si>
  <si>
    <t>svítidlo interiérové stropní přisazené kruhové D 300-450mm 1900-2500lm</t>
  </si>
  <si>
    <t>1786233437</t>
  </si>
  <si>
    <t>121</t>
  </si>
  <si>
    <t>741372078</t>
  </si>
  <si>
    <t>Montáž svítidel s integrovaným zdrojem LED se zapojením vodičů interiérových přisazených stropních nouzových bez piktogramu</t>
  </si>
  <si>
    <t>-1800462811</t>
  </si>
  <si>
    <t>https://podminky.urs.cz/item/CS_URS_2026_01/741372078</t>
  </si>
  <si>
    <t>122</t>
  </si>
  <si>
    <t>81784154.1</t>
  </si>
  <si>
    <t>SVÍTIDLO LED NOUZ 6W 600LM 1H IP65, OPTIKA R, PŘISAZ.,</t>
  </si>
  <si>
    <t>1050856670</t>
  </si>
  <si>
    <t>123</t>
  </si>
  <si>
    <t>741372079</t>
  </si>
  <si>
    <t>Montáž svítidel s integrovaným zdrojem LED se zapojením vodičů interiérových přisazených stropních nouzových s piktogramem</t>
  </si>
  <si>
    <t>-194489767</t>
  </si>
  <si>
    <t>https://podminky.urs.cz/item/CS_URS_2026_01/741372079</t>
  </si>
  <si>
    <t>124</t>
  </si>
  <si>
    <t>80988588.1</t>
  </si>
  <si>
    <t>SVÍTIDLO LED NOUZ 1W 1,2W 1H ŠEDÉ, stropní, zapuštěné</t>
  </si>
  <si>
    <t>-1415802486</t>
  </si>
  <si>
    <t>125</t>
  </si>
  <si>
    <t>83496079.1</t>
  </si>
  <si>
    <t xml:space="preserve">SVÍTIDLO NOUZOVÉ, 3,5W 80LM 4000K IP65 AUTOTEST </t>
  </si>
  <si>
    <t>511421385</t>
  </si>
  <si>
    <t>130</t>
  </si>
  <si>
    <t>741372080</t>
  </si>
  <si>
    <t>Montáž svítidel s integrovaným zdrojem LED se zapojením vodičů interiérových přisazených stropních hranatých nebo kruhových liniových</t>
  </si>
  <si>
    <t>970855503</t>
  </si>
  <si>
    <t>https://podminky.urs.cz/item/CS_URS_2026_01/741372080</t>
  </si>
  <si>
    <t>131</t>
  </si>
  <si>
    <t>81774414.1</t>
  </si>
  <si>
    <t>SVÍTIDLO LED PŘIS ASYMETR., 36W 4000K, BARVA BÍLÁ</t>
  </si>
  <si>
    <t>766307535</t>
  </si>
  <si>
    <t>126</t>
  </si>
  <si>
    <t>741372112</t>
  </si>
  <si>
    <t>Montáž svítidel s integrovaným zdrojem LED se zapojením vodičů interiérových vestavných stropních panelových hranatých nebo kruhových, plochy přes 0,09 do 0,36 m2</t>
  </si>
  <si>
    <t>694947246</t>
  </si>
  <si>
    <t>https://podminky.urs.cz/item/CS_URS_2026_01/741372112</t>
  </si>
  <si>
    <t>127</t>
  </si>
  <si>
    <t>82498006.1</t>
  </si>
  <si>
    <t xml:space="preserve">SVÍTIDLO LED 35W 4500LM 4000K IP40 NANOPRIZMA MODUL 600x600 </t>
  </si>
  <si>
    <t>-1156998605</t>
  </si>
  <si>
    <t>128</t>
  </si>
  <si>
    <t>903368369</t>
  </si>
  <si>
    <t>129</t>
  </si>
  <si>
    <t>83098509.1</t>
  </si>
  <si>
    <t>SVÍTIDLO LED PANEL 1500x300, UGR&lt;19, 17W, 5700lm, 3800K, Ra&gt;80, DALI</t>
  </si>
  <si>
    <t>1054753967</t>
  </si>
  <si>
    <t>132</t>
  </si>
  <si>
    <t>741378013</t>
  </si>
  <si>
    <t>Zřízení upevňovacích bodů pro svítidla s vyvrtáním díry závěsu stropního z profilu kovového v betonu</t>
  </si>
  <si>
    <t>-564984955</t>
  </si>
  <si>
    <t>https://podminky.urs.cz/item/CS_URS_2026_01/741378013</t>
  </si>
  <si>
    <t>133</t>
  </si>
  <si>
    <t>82984451.1</t>
  </si>
  <si>
    <t>RÁMEČEK MODUL 1500x300 OBDÉLNÍK BÍLÝ</t>
  </si>
  <si>
    <t>2101153316</t>
  </si>
  <si>
    <t>134</t>
  </si>
  <si>
    <t>81683491.1</t>
  </si>
  <si>
    <t>RÁMEČEK PŘISAZENÝ MODUL 600x600</t>
  </si>
  <si>
    <t>579016512</t>
  </si>
  <si>
    <t>135</t>
  </si>
  <si>
    <t>741378031</t>
  </si>
  <si>
    <t>Zřízení upevňovacích bodů pro svítidla příplatek za použití chemické kotvy</t>
  </si>
  <si>
    <t>2007625910</t>
  </si>
  <si>
    <t>https://podminky.urs.cz/item/CS_URS_2026_01/741378031</t>
  </si>
  <si>
    <t>136</t>
  </si>
  <si>
    <t>1287835.1</t>
  </si>
  <si>
    <t>CHEMICKA KOTVA VINYLESTER 380ML</t>
  </si>
  <si>
    <t>1008884333</t>
  </si>
  <si>
    <t>158</t>
  </si>
  <si>
    <t>998741101</t>
  </si>
  <si>
    <t>Přesun hmot pro silnoproud stanovený z hmotnosti přesunovaného materiálu vodorovná dopravní vzdálenost do 50 m základní v objektech výšky do 6 m</t>
  </si>
  <si>
    <t>t</t>
  </si>
  <si>
    <t>-934888461</t>
  </si>
  <si>
    <t>https://podminky.urs.cz/item/CS_URS_2025_02/998741101</t>
  </si>
  <si>
    <t>742</t>
  </si>
  <si>
    <t>Elektroinstalace - slaboproud</t>
  </si>
  <si>
    <t>146</t>
  </si>
  <si>
    <t>37451003</t>
  </si>
  <si>
    <t>zásuvka komunikační přímá HDMI (0230-0-0432)</t>
  </si>
  <si>
    <t>1537377921</t>
  </si>
  <si>
    <t>101</t>
  </si>
  <si>
    <t>742110841</t>
  </si>
  <si>
    <t>Demontáž lišt elektroinstalačních vkládacích</t>
  </si>
  <si>
    <t>-256373930</t>
  </si>
  <si>
    <t>https://podminky.urs.cz/item/CS_URS_2026_01/742110841</t>
  </si>
  <si>
    <t>96</t>
  </si>
  <si>
    <t>742124003</t>
  </si>
  <si>
    <t>Montáž kabelů datových FTP, UTP, STP pro vnitřní rozvody pevně</t>
  </si>
  <si>
    <t>1720683913</t>
  </si>
  <si>
    <t>https://podminky.urs.cz/item/CS_URS_2026_01/742124003</t>
  </si>
  <si>
    <t>97</t>
  </si>
  <si>
    <t>34121262</t>
  </si>
  <si>
    <t>kabel datový jádro Cu plné plášť PVC (U/UTP) kategorie 5e</t>
  </si>
  <si>
    <t>-1203390799</t>
  </si>
  <si>
    <t>45*1,2 'Přepočtené koeficientem množství</t>
  </si>
  <si>
    <t>98</t>
  </si>
  <si>
    <t>742124005</t>
  </si>
  <si>
    <t>Montáž kabelů datových FTP, UTP, STP ukončení kabelu konektorem</t>
  </si>
  <si>
    <t>922769273</t>
  </si>
  <si>
    <t>https://podminky.urs.cz/item/CS_URS_2026_01/742124005</t>
  </si>
  <si>
    <t>99</t>
  </si>
  <si>
    <t>37459010</t>
  </si>
  <si>
    <t>konektor na drát/lanko RJ45 UTP Cat5E nestíněný</t>
  </si>
  <si>
    <t>1685969387</t>
  </si>
  <si>
    <t>100</t>
  </si>
  <si>
    <t>742124007</t>
  </si>
  <si>
    <t>Montáž kabelů datových FTP, UTP, STP ukončení kabelu na svorkovnici</t>
  </si>
  <si>
    <t>1004232726</t>
  </si>
  <si>
    <t>https://podminky.urs.cz/item/CS_URS_2026_01/742124007</t>
  </si>
  <si>
    <t>155</t>
  </si>
  <si>
    <t>742220201.1</t>
  </si>
  <si>
    <t>Montáž převodníku tlačítko -&gt; DALI sběrnice</t>
  </si>
  <si>
    <t>1157649129</t>
  </si>
  <si>
    <t>148</t>
  </si>
  <si>
    <t>1500042080.1</t>
  </si>
  <si>
    <t>Jednotka řídící DALI převod tlačítko na sběrnici DALI-2</t>
  </si>
  <si>
    <t>-1204986418</t>
  </si>
  <si>
    <t>153</t>
  </si>
  <si>
    <t>742220401.1</t>
  </si>
  <si>
    <t>Programování základních parametrů DALI řídící jednotky</t>
  </si>
  <si>
    <t>1051121598</t>
  </si>
  <si>
    <t>154</t>
  </si>
  <si>
    <t>742250057</t>
  </si>
  <si>
    <t>Montáž softwarové nadstavby integrace 2. stupně práce programátora při optimalizaci</t>
  </si>
  <si>
    <t>hod</t>
  </si>
  <si>
    <t>-1864517005</t>
  </si>
  <si>
    <t>https://podminky.urs.cz/item/CS_URS_2026_01/742250057</t>
  </si>
  <si>
    <t>152</t>
  </si>
  <si>
    <t>742330012.1</t>
  </si>
  <si>
    <t>Montáž zařízení do rozvaděče bez nastavení</t>
  </si>
  <si>
    <t>-556816873</t>
  </si>
  <si>
    <t>147</t>
  </si>
  <si>
    <t>10.861.838.1</t>
  </si>
  <si>
    <t>Řídící jednotka DALI programovatelná, 4x sběrnice, DIN lišta</t>
  </si>
  <si>
    <t>1027871554</t>
  </si>
  <si>
    <t>145</t>
  </si>
  <si>
    <t>742410801</t>
  </si>
  <si>
    <t>Demontáž rozhlasu reproduktoru podhledového, nástěnného, směrového</t>
  </si>
  <si>
    <t>59184944</t>
  </si>
  <si>
    <t>https://podminky.urs.cz/item/CS_URS_2026_01/742410801</t>
  </si>
  <si>
    <t>143</t>
  </si>
  <si>
    <t>742430001</t>
  </si>
  <si>
    <t>Montáž audiovizuální techniky projektoru včetně držáku a uchycením na strop nebo na stěnu</t>
  </si>
  <si>
    <t>-645669275</t>
  </si>
  <si>
    <t>https://podminky.urs.cz/item/CS_URS_2026_01/742430001</t>
  </si>
  <si>
    <t>113</t>
  </si>
  <si>
    <t>742430031</t>
  </si>
  <si>
    <t>Montáž audiovizuální techniky kabelu HDMI protažením a se zakončením v zásuvce nebo krabici</t>
  </si>
  <si>
    <t>1726813074</t>
  </si>
  <si>
    <t>https://podminky.urs.cz/item/CS_URS_2026_01/742430031</t>
  </si>
  <si>
    <t>114</t>
  </si>
  <si>
    <t>34199012</t>
  </si>
  <si>
    <t>kabel propojovací HDMI 1.4 M/M podpora Ethernetu a 4K délka 15m</t>
  </si>
  <si>
    <t>-1999132427</t>
  </si>
  <si>
    <t>142</t>
  </si>
  <si>
    <t>742430801</t>
  </si>
  <si>
    <t>Demontáž audiovizuální techniky projektoru včetně držáku</t>
  </si>
  <si>
    <t>-432419228</t>
  </si>
  <si>
    <t>https://podminky.urs.cz/item/CS_URS_2026_01/742430801</t>
  </si>
  <si>
    <t>159</t>
  </si>
  <si>
    <t>998742101</t>
  </si>
  <si>
    <t>Přesun hmot pro slaboproud stanovený z hmotnosti přesunovaného materiálu vodorovná dopravní vzdálenost do 50 m základní v objektech výšky do 6 m</t>
  </si>
  <si>
    <t>1238358148</t>
  </si>
  <si>
    <t>https://podminky.urs.cz/item/CS_URS_2026_01/998742101</t>
  </si>
  <si>
    <t>Práce a dodávky M</t>
  </si>
  <si>
    <t>3</t>
  </si>
  <si>
    <t>22-M</t>
  </si>
  <si>
    <t>Montáže technologických zařízení pro dopravní stavby</t>
  </si>
  <si>
    <t>144</t>
  </si>
  <si>
    <t>220370541</t>
  </si>
  <si>
    <t>Montáž reproduktoru reproduktorové soupravy do 25 W</t>
  </si>
  <si>
    <t>1996705165</t>
  </si>
  <si>
    <t>https://podminky.urs.cz/item/CS_URS_2026_01/220370541</t>
  </si>
  <si>
    <t>46-M</t>
  </si>
  <si>
    <t>Zemní práce při extr.mont.pracích</t>
  </si>
  <si>
    <t>137</t>
  </si>
  <si>
    <t>460742141</t>
  </si>
  <si>
    <t>Osazení kabelových prostupů včetně utěsnění a spárování z trub plastových do otvoru ve zdivu včetně vybourání, zazdění a začištění, vnitřního průměru do 15 cm</t>
  </si>
  <si>
    <t>-879015680</t>
  </si>
  <si>
    <t>https://podminky.urs.cz/item/CS_URS_2026_01/460742141</t>
  </si>
  <si>
    <t>138</t>
  </si>
  <si>
    <t>28613873</t>
  </si>
  <si>
    <t>trubka vodovodní jednovrstvá PE100 RC PN 10 SDR17 s ochranným pláštěm z PP 125x7,4mm</t>
  </si>
  <si>
    <t>1598660854</t>
  </si>
  <si>
    <t>2*1,03 'Přepočtené koeficientem množství</t>
  </si>
  <si>
    <t>48</t>
  </si>
  <si>
    <t>468081332</t>
  </si>
  <si>
    <t>Vybourání otvorů ve zdivu cihelném plochy přes 0,09 do 0,25 m2 a tloušťky přes 15 do 30 cm</t>
  </si>
  <si>
    <t>204325658</t>
  </si>
  <si>
    <t>https://podminky.urs.cz/item/CS_URS_2026_01/468081332</t>
  </si>
  <si>
    <t>Počet otvorů je dán výměrou rozvaděče 1x0,6 x počet rozvaděčů/plocha z položky</t>
  </si>
  <si>
    <t>1*0,6*3/0,25</t>
  </si>
  <si>
    <t>Součet</t>
  </si>
  <si>
    <t>140</t>
  </si>
  <si>
    <t>468091322</t>
  </si>
  <si>
    <t>Vysekání kapes nebo výklenků ve zdivu pro osazení kotevních prvků nebo elektroinstalačního zařízení cihelném, velikosti plochy do 0,10 m2 a hloubky přes 15 do 30 cm</t>
  </si>
  <si>
    <t>1837028640</t>
  </si>
  <si>
    <t>https://podminky.urs.cz/item/CS_URS_2026_01/468091322</t>
  </si>
  <si>
    <t>45</t>
  </si>
  <si>
    <t>468094111</t>
  </si>
  <si>
    <t>Vyvrtání (vyfrézování) otvorů pro elektroinstalační krabice ve stěnách z cihel, hloubky do 6 cm</t>
  </si>
  <si>
    <t>1050942076</t>
  </si>
  <si>
    <t>https://podminky.urs.cz/item/CS_URS_2026_01/468094111</t>
  </si>
  <si>
    <t>468111112</t>
  </si>
  <si>
    <t>Frézování drážek pro vodiče ve stěnách z cihel, rozměru do 5x5 cm</t>
  </si>
  <si>
    <t>-207373438</t>
  </si>
  <si>
    <t>https://podminky.urs.cz/item/CS_URS_2025_02/468111112</t>
  </si>
  <si>
    <t>Učebna</t>
  </si>
  <si>
    <t>8+2+3</t>
  </si>
  <si>
    <t>za tabulí</t>
  </si>
  <si>
    <t>Světla</t>
  </si>
  <si>
    <t>Mezisoučet</t>
  </si>
  <si>
    <t>Celkem 11 učeben x 13m - délka v první učebně (mezisoušet)</t>
  </si>
  <si>
    <t>10*13</t>
  </si>
  <si>
    <t>Chodba pavilon B 1+2.N.P.</t>
  </si>
  <si>
    <t>11*2</t>
  </si>
  <si>
    <t>Chodba pavilon A 1+2.N.P.+ schodiště</t>
  </si>
  <si>
    <t>25*2</t>
  </si>
  <si>
    <t>Slaboproud projektor</t>
  </si>
  <si>
    <t>15*7</t>
  </si>
  <si>
    <t>Kanceláře</t>
  </si>
  <si>
    <t>11*5</t>
  </si>
  <si>
    <t>WC dívky 1, 2.N.P.</t>
  </si>
  <si>
    <t>15*2</t>
  </si>
  <si>
    <t>Kabinety 4x</t>
  </si>
  <si>
    <t>(7*5+3*3)*4</t>
  </si>
  <si>
    <t>Videotelefony</t>
  </si>
  <si>
    <t>2*3</t>
  </si>
  <si>
    <t>46</t>
  </si>
  <si>
    <t>468111122</t>
  </si>
  <si>
    <t>Frézování drážek pro vodiče ve stěnách z cihel včetně omítky, rozměru do 5x5 cm</t>
  </si>
  <si>
    <t>-1958633192</t>
  </si>
  <si>
    <t>https://podminky.urs.cz/item/CS_URS_2026_01/468111122</t>
  </si>
  <si>
    <t xml:space="preserve">Délka chodby x počet drážek pro dostastečnou šířku x počet chodeb </t>
  </si>
  <si>
    <t>23*3*5</t>
  </si>
  <si>
    <t>157</t>
  </si>
  <si>
    <t>468112112</t>
  </si>
  <si>
    <t>Frézování drážek pro vodiče ve stropech nebo klenbách z cihel, rozměru do 5x5 cm</t>
  </si>
  <si>
    <t>1365645569</t>
  </si>
  <si>
    <t>https://podminky.urs.cz/item/CS_URS_2026_01/468112112</t>
  </si>
  <si>
    <t>10</t>
  </si>
  <si>
    <t>469972112</t>
  </si>
  <si>
    <t>Odvoz suti nebo vybouraných hmot bez naložení, se složením a hrubým urovnáním suti do 1 km</t>
  </si>
  <si>
    <t>548546965</t>
  </si>
  <si>
    <t>https://podminky.urs.cz/item/CS_URS_2025_02/469972112</t>
  </si>
  <si>
    <t>141</t>
  </si>
  <si>
    <t>469972312</t>
  </si>
  <si>
    <t>Nakládání suti nebo vybouraných hmot na dopravní prostředky pro vodorovnou dopravu vybouraných hmot</t>
  </si>
  <si>
    <t>1843453082</t>
  </si>
  <si>
    <t>https://podminky.urs.cz/item/CS_URS_2026_01/469972312</t>
  </si>
  <si>
    <t>469973133</t>
  </si>
  <si>
    <t>Poplatek za uložení stavebního odpadu (skládkovné) na skládce dřevěného zatříděného do Katalogu odpadů pod kódem 17 02 01</t>
  </si>
  <si>
    <t>-2072166801</t>
  </si>
  <si>
    <t>https://podminky.urs.cz/item/CS_URS_2025_02/469973133</t>
  </si>
  <si>
    <t>02 - Stavební úpravy</t>
  </si>
  <si>
    <t>D1 - URS.763.0004 - Sádrokartonový podhled z kazet 600 x 600 mm na zavěšenou viditelnou nosnou konstrukci</t>
  </si>
  <si>
    <t>D1</t>
  </si>
  <si>
    <t>URS.763.0004 - Sádrokartonový podhled z kazet 600 x 600 mm na zavěšenou viditelnou nosnou konstrukci</t>
  </si>
  <si>
    <t>763131751</t>
  </si>
  <si>
    <t>Montáž parotěsné zábrany do SDK podhledu</t>
  </si>
  <si>
    <t>m2</t>
  </si>
  <si>
    <t>331197272</t>
  </si>
  <si>
    <t>https://podminky.urs.cz/item/CS_URS_2026_01/763131751</t>
  </si>
  <si>
    <t>plocha</t>
  </si>
  <si>
    <t>1,93*1,87+11,3*5,2+19*12+32*3*2+4,2*2,6+23*2,1*2</t>
  </si>
  <si>
    <t>28329322</t>
  </si>
  <si>
    <t>fólie kontaktní difuzně propustná pro doplňkovou hydroizolační vrstvu, čtyřvrstvá mikroporézní PP 160g/m2</t>
  </si>
  <si>
    <t>-1635326958</t>
  </si>
  <si>
    <t>plocha*ztratné</t>
  </si>
  <si>
    <t>589,889*1.10</t>
  </si>
  <si>
    <t>763131752</t>
  </si>
  <si>
    <t>Montáž jedné vrstvy tepelné izolace do SDK podhledu</t>
  </si>
  <si>
    <t>-129661340</t>
  </si>
  <si>
    <t>https://podminky.urs.cz/item/CS_URS_2026_01/763131752</t>
  </si>
  <si>
    <t>589,889</t>
  </si>
  <si>
    <t>63148101</t>
  </si>
  <si>
    <t>deska tepelně izolační minerální univerzální λ=0,038-0,039 tl 50mm</t>
  </si>
  <si>
    <t>1554470013</t>
  </si>
  <si>
    <t>589,889*1.02</t>
  </si>
  <si>
    <t>763135101</t>
  </si>
  <si>
    <t>Montáž SDK kazetového podhledu z kazet 600x600 mm na zavěšenou viditelnou nosnou konstrukci</t>
  </si>
  <si>
    <t>-4612507</t>
  </si>
  <si>
    <t>https://podminky.urs.cz/item/CS_URS_2026_01/763135101</t>
  </si>
  <si>
    <t>59030570</t>
  </si>
  <si>
    <t>podhled kazetový bez děrování viditelný rastr tl 10mm 600x600mm</t>
  </si>
  <si>
    <t>939149847</t>
  </si>
  <si>
    <t>589,889*1.05</t>
  </si>
  <si>
    <t>460941121</t>
  </si>
  <si>
    <t>Vyplnění rýh vyplnění a omítnutí rýh ve stropech hloubky přes 3 do 5 cm a šířky do 5 cm</t>
  </si>
  <si>
    <t>-2036662227</t>
  </si>
  <si>
    <t>https://podminky.urs.cz/item/CS_URS_2026_01/460941121</t>
  </si>
  <si>
    <t>460941221</t>
  </si>
  <si>
    <t>Vyplnění rýh vyplnění a omítnutí rýh ve stěnách hloubky přes 3 do 5 cm a šířky do 5 cm</t>
  </si>
  <si>
    <t>-1244561985</t>
  </si>
  <si>
    <t>https://podminky.urs.cz/item/CS_URS_2026_01/460941221</t>
  </si>
  <si>
    <t>460941223</t>
  </si>
  <si>
    <t>Vyplnění rýh vyplnění a omítnutí rýh ve stěnách hloubky přes 3 do 5 cm a šířky přes 7 do 10 cm</t>
  </si>
  <si>
    <t>2125485623</t>
  </si>
  <si>
    <t>https://podminky.urs.cz/item/CS_URS_2026_01/460941223</t>
  </si>
  <si>
    <t>469981111</t>
  </si>
  <si>
    <t>Přesun hmot pro pomocné stavební práce při elektromontážích dopravní vzdálenost do 1000 m</t>
  </si>
  <si>
    <t>-619646171</t>
  </si>
  <si>
    <t>https://podminky.urs.cz/item/CS_URS_2026_01/469981111</t>
  </si>
  <si>
    <t>03 - Ostatní položky</t>
  </si>
  <si>
    <t xml:space="preserve">    21-M - Elektromontáže</t>
  </si>
  <si>
    <t>HZS - Hodinové zúčtovací sazby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</si>
  <si>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</si>
  <si>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</si>
  <si>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</si>
  <si>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</si>
  <si>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>741810003</t>
  </si>
  <si>
    <t>Zkoušky a prohlídky elektrických rozvodů a zařízení celková prohlídka a vyhotovení revizní zprávy pro objem montážních prací přes 500 do 1000 tis. Kč</t>
  </si>
  <si>
    <t>303628337</t>
  </si>
  <si>
    <t>https://podminky.urs.cz/item/CS_URS_2025_02/741810003</t>
  </si>
  <si>
    <t>741810011</t>
  </si>
  <si>
    <t>Zkoušky a prohlídky elektrických rozvodů a zařízení celková prohlídka a vyhotovení revizní zprávy pro objem montážních prací Příplatek k ceně 0003 za každých dalších i započatých 500 tis. Kč přes 1000 tis. Kč</t>
  </si>
  <si>
    <t>445456753</t>
  </si>
  <si>
    <t>https://podminky.urs.cz/item/CS_URS_2025_02/741810011</t>
  </si>
  <si>
    <t>742210501.1</t>
  </si>
  <si>
    <t>Zkoušky a revize pro TIČR</t>
  </si>
  <si>
    <t>757576973</t>
  </si>
  <si>
    <t>21-M</t>
  </si>
  <si>
    <t>Elektromontáže</t>
  </si>
  <si>
    <t>210280712</t>
  </si>
  <si>
    <t>Zkoušky a prohlídky osvětlovacího zařízení měření intenzity osvětlení</t>
  </si>
  <si>
    <t>soubor</t>
  </si>
  <si>
    <t>-1310080671</t>
  </si>
  <si>
    <t>https://podminky.urs.cz/item/CS_URS_2026_01/210280712</t>
  </si>
  <si>
    <t>HZS</t>
  </si>
  <si>
    <t>Hodinové zúčtovací sazby</t>
  </si>
  <si>
    <t>HZS1301</t>
  </si>
  <si>
    <t>Hodinové zúčtovací sazby profesí HSV provádění konstrukcí zedník</t>
  </si>
  <si>
    <t>512</t>
  </si>
  <si>
    <t>1867416013</t>
  </si>
  <si>
    <t>https://podminky.urs.cz/item/CS_URS_2025_02/HZS1301</t>
  </si>
  <si>
    <t>HZS2232</t>
  </si>
  <si>
    <t>Hodinové zúčtovací sazby profesí PSV provádění stavebních instalací elektrikář odborný</t>
  </si>
  <si>
    <t>-1593488698</t>
  </si>
  <si>
    <t>https://podminky.urs.cz/item/CS_URS_2025_02/HZS2232</t>
  </si>
  <si>
    <t>VRN</t>
  </si>
  <si>
    <t>Vedlejší rozpočtové náklady</t>
  </si>
  <si>
    <t>VRN1</t>
  </si>
  <si>
    <t>Průzkumné, zeměměřičské a projektové práce</t>
  </si>
  <si>
    <t>013254000</t>
  </si>
  <si>
    <t>Dokumentace skutečného provedení stavby</t>
  </si>
  <si>
    <t>…</t>
  </si>
  <si>
    <t>1024</t>
  </si>
  <si>
    <t>-1151116562</t>
  </si>
  <si>
    <t>https://podminky.urs.cz/item/CS_URS_2025_02/013254000</t>
  </si>
  <si>
    <t>VRN3</t>
  </si>
  <si>
    <t>Zařízení staveniště</t>
  </si>
  <si>
    <t>033103000</t>
  </si>
  <si>
    <t>Připojení energií pro zařízení staveniště</t>
  </si>
  <si>
    <t>-406885646</t>
  </si>
  <si>
    <t>https://podminky.urs.cz/item/CS_URS_2025_02/033103000</t>
  </si>
  <si>
    <t>VRN4</t>
  </si>
  <si>
    <t>Inženýrská činnost</t>
  </si>
  <si>
    <t>041403000</t>
  </si>
  <si>
    <t>Bezpečnost a ochrana zdraví při práci na staveništi</t>
  </si>
  <si>
    <t>-1206050716</t>
  </si>
  <si>
    <t>https://podminky.urs.cz/item/CS_URS_2025_02/041403000</t>
  </si>
  <si>
    <t>11</t>
  </si>
  <si>
    <t>045303000</t>
  </si>
  <si>
    <t>Koordinační činnost</t>
  </si>
  <si>
    <t>1023258534</t>
  </si>
  <si>
    <t>https://podminky.urs.cz/item/CS_URS_2026_01/045303000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</si>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</sst>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9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2" fillId="0" borderId="1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wrapText="1"/>
    </xf>
    <xf numFmtId="0" fontId="40" fillId="0" borderId="1" xfId="0" applyFont="1" applyBorder="1" applyAlignment="1">
      <alignment horizontal="center" vertical="center" wrapText="1"/>
    </xf>
    <xf numFmtId="49" fontId="42" fillId="0" borderId="1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/>
    </xf>
    <xf numFmtId="0" fontId="41" fillId="0" borderId="29" xfId="0" applyFont="1" applyBorder="1" applyAlignment="1">
      <alignment horizontal="left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top"/>
    </xf>
    <xf numFmtId="14" fontId="2" fillId="2" borderId="0" xfId="0" applyNumberFormat="1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5_02/741313002" TargetMode="External"/><Relationship Id="rId21" Type="http://schemas.openxmlformats.org/officeDocument/2006/relationships/hyperlink" Target="https://podminky.urs.cz/item/CS_URS_2025_02/741310122" TargetMode="External"/><Relationship Id="rId42" Type="http://schemas.openxmlformats.org/officeDocument/2006/relationships/hyperlink" Target="https://podminky.urs.cz/item/CS_URS_2026_01/741372080" TargetMode="External"/><Relationship Id="rId47" Type="http://schemas.openxmlformats.org/officeDocument/2006/relationships/hyperlink" Target="https://podminky.urs.cz/item/CS_URS_2025_02/998741101" TargetMode="External"/><Relationship Id="rId63" Type="http://schemas.openxmlformats.org/officeDocument/2006/relationships/hyperlink" Target="https://podminky.urs.cz/item/CS_URS_2025_02/468111112" TargetMode="External"/><Relationship Id="rId68" Type="http://schemas.openxmlformats.org/officeDocument/2006/relationships/hyperlink" Target="https://podminky.urs.cz/item/CS_URS_2025_02/469973133" TargetMode="External"/><Relationship Id="rId7" Type="http://schemas.openxmlformats.org/officeDocument/2006/relationships/hyperlink" Target="https://podminky.urs.cz/item/CS_URS_2026_01/741112002" TargetMode="External"/><Relationship Id="rId2" Type="http://schemas.openxmlformats.org/officeDocument/2006/relationships/hyperlink" Target="https://podminky.urs.cz/item/CS_URS_2026_01/946111212" TargetMode="External"/><Relationship Id="rId16" Type="http://schemas.openxmlformats.org/officeDocument/2006/relationships/hyperlink" Target="https://podminky.urs.cz/item/CS_URS_2026_01/741130004" TargetMode="External"/><Relationship Id="rId29" Type="http://schemas.openxmlformats.org/officeDocument/2006/relationships/hyperlink" Target="https://podminky.urs.cz/item/CS_URS_2026_01/741320165" TargetMode="External"/><Relationship Id="rId11" Type="http://schemas.openxmlformats.org/officeDocument/2006/relationships/hyperlink" Target="https://podminky.urs.cz/item/CS_URS_2026_01/741122015" TargetMode="External"/><Relationship Id="rId24" Type="http://schemas.openxmlformats.org/officeDocument/2006/relationships/hyperlink" Target="https://podminky.urs.cz/item/CS_URS_2026_01/741311001" TargetMode="External"/><Relationship Id="rId32" Type="http://schemas.openxmlformats.org/officeDocument/2006/relationships/hyperlink" Target="https://podminky.urs.cz/item/CS_URS_2026_01/741320361" TargetMode="External"/><Relationship Id="rId37" Type="http://schemas.openxmlformats.org/officeDocument/2006/relationships/hyperlink" Target="https://podminky.urs.cz/item/CS_URS_2026_01/741330042" TargetMode="External"/><Relationship Id="rId40" Type="http://schemas.openxmlformats.org/officeDocument/2006/relationships/hyperlink" Target="https://podminky.urs.cz/item/CS_URS_2026_01/741372078" TargetMode="External"/><Relationship Id="rId45" Type="http://schemas.openxmlformats.org/officeDocument/2006/relationships/hyperlink" Target="https://podminky.urs.cz/item/CS_URS_2026_01/741378013" TargetMode="External"/><Relationship Id="rId53" Type="http://schemas.openxmlformats.org/officeDocument/2006/relationships/hyperlink" Target="https://podminky.urs.cz/item/CS_URS_2026_01/742410801" TargetMode="External"/><Relationship Id="rId58" Type="http://schemas.openxmlformats.org/officeDocument/2006/relationships/hyperlink" Target="https://podminky.urs.cz/item/CS_URS_2026_01/220370541" TargetMode="External"/><Relationship Id="rId66" Type="http://schemas.openxmlformats.org/officeDocument/2006/relationships/hyperlink" Target="https://podminky.urs.cz/item/CS_URS_2025_02/469972112" TargetMode="External"/><Relationship Id="rId5" Type="http://schemas.openxmlformats.org/officeDocument/2006/relationships/hyperlink" Target="https://podminky.urs.cz/item/CS_URS_2026_01/741110511" TargetMode="External"/><Relationship Id="rId61" Type="http://schemas.openxmlformats.org/officeDocument/2006/relationships/hyperlink" Target="https://podminky.urs.cz/item/CS_URS_2026_01/468091322" TargetMode="External"/><Relationship Id="rId19" Type="http://schemas.openxmlformats.org/officeDocument/2006/relationships/hyperlink" Target="https://podminky.urs.cz/item/CS_URS_2025_02/741240056" TargetMode="External"/><Relationship Id="rId14" Type="http://schemas.openxmlformats.org/officeDocument/2006/relationships/hyperlink" Target="https://podminky.urs.cz/item/CS_URS_2025_02/741130001" TargetMode="External"/><Relationship Id="rId22" Type="http://schemas.openxmlformats.org/officeDocument/2006/relationships/hyperlink" Target="https://podminky.urs.cz/item/CS_URS_2025_02/741310126" TargetMode="External"/><Relationship Id="rId27" Type="http://schemas.openxmlformats.org/officeDocument/2006/relationships/hyperlink" Target="https://podminky.urs.cz/item/CS_URS_2025_02/741313003" TargetMode="External"/><Relationship Id="rId30" Type="http://schemas.openxmlformats.org/officeDocument/2006/relationships/hyperlink" Target="https://podminky.urs.cz/item/CS_URS_2026_01/741320175" TargetMode="External"/><Relationship Id="rId35" Type="http://schemas.openxmlformats.org/officeDocument/2006/relationships/hyperlink" Target="https://podminky.urs.cz/item/CS_URS_2026_01/741321003" TargetMode="External"/><Relationship Id="rId43" Type="http://schemas.openxmlformats.org/officeDocument/2006/relationships/hyperlink" Target="https://podminky.urs.cz/item/CS_URS_2026_01/741372112" TargetMode="External"/><Relationship Id="rId48" Type="http://schemas.openxmlformats.org/officeDocument/2006/relationships/hyperlink" Target="https://podminky.urs.cz/item/CS_URS_2026_01/742110841" TargetMode="External"/><Relationship Id="rId56" Type="http://schemas.openxmlformats.org/officeDocument/2006/relationships/hyperlink" Target="https://podminky.urs.cz/item/CS_URS_2026_01/742430801" TargetMode="External"/><Relationship Id="rId64" Type="http://schemas.openxmlformats.org/officeDocument/2006/relationships/hyperlink" Target="https://podminky.urs.cz/item/CS_URS_2026_01/468111122" TargetMode="External"/><Relationship Id="rId69" Type="http://schemas.openxmlformats.org/officeDocument/2006/relationships/drawing" Target="../drawings/drawing2.xml"/><Relationship Id="rId8" Type="http://schemas.openxmlformats.org/officeDocument/2006/relationships/hyperlink" Target="https://podminky.urs.cz/item/CS_URS_2026_01/741120001" TargetMode="External"/><Relationship Id="rId51" Type="http://schemas.openxmlformats.org/officeDocument/2006/relationships/hyperlink" Target="https://podminky.urs.cz/item/CS_URS_2026_01/742124007" TargetMode="External"/><Relationship Id="rId3" Type="http://schemas.openxmlformats.org/officeDocument/2006/relationships/hyperlink" Target="https://podminky.urs.cz/item/CS_URS_2026_01/946111812" TargetMode="External"/><Relationship Id="rId12" Type="http://schemas.openxmlformats.org/officeDocument/2006/relationships/hyperlink" Target="https://podminky.urs.cz/item/CS_URS_2026_01/741122016" TargetMode="External"/><Relationship Id="rId17" Type="http://schemas.openxmlformats.org/officeDocument/2006/relationships/hyperlink" Target="https://podminky.urs.cz/item/CS_URS_2026_01/741210101" TargetMode="External"/><Relationship Id="rId25" Type="http://schemas.openxmlformats.org/officeDocument/2006/relationships/hyperlink" Target="https://podminky.urs.cz/item/CS_URS_2026_01/741311071" TargetMode="External"/><Relationship Id="rId33" Type="http://schemas.openxmlformats.org/officeDocument/2006/relationships/hyperlink" Target="https://podminky.urs.cz/item/CS_URS_2026_01/741320382" TargetMode="External"/><Relationship Id="rId38" Type="http://schemas.openxmlformats.org/officeDocument/2006/relationships/hyperlink" Target="https://podminky.urs.cz/item/CS_URS_2026_01/741331007" TargetMode="External"/><Relationship Id="rId46" Type="http://schemas.openxmlformats.org/officeDocument/2006/relationships/hyperlink" Target="https://podminky.urs.cz/item/CS_URS_2026_01/741378031" TargetMode="External"/><Relationship Id="rId59" Type="http://schemas.openxmlformats.org/officeDocument/2006/relationships/hyperlink" Target="https://podminky.urs.cz/item/CS_URS_2026_01/460742141" TargetMode="External"/><Relationship Id="rId67" Type="http://schemas.openxmlformats.org/officeDocument/2006/relationships/hyperlink" Target="https://podminky.urs.cz/item/CS_URS_2026_01/469972312" TargetMode="External"/><Relationship Id="rId20" Type="http://schemas.openxmlformats.org/officeDocument/2006/relationships/hyperlink" Target="https://podminky.urs.cz/item/CS_URS_2025_02/741310101" TargetMode="External"/><Relationship Id="rId41" Type="http://schemas.openxmlformats.org/officeDocument/2006/relationships/hyperlink" Target="https://podminky.urs.cz/item/CS_URS_2026_01/741372079" TargetMode="External"/><Relationship Id="rId54" Type="http://schemas.openxmlformats.org/officeDocument/2006/relationships/hyperlink" Target="https://podminky.urs.cz/item/CS_URS_2026_01/742430001" TargetMode="External"/><Relationship Id="rId62" Type="http://schemas.openxmlformats.org/officeDocument/2006/relationships/hyperlink" Target="https://podminky.urs.cz/item/CS_URS_2026_01/468094111" TargetMode="External"/><Relationship Id="rId1" Type="http://schemas.openxmlformats.org/officeDocument/2006/relationships/hyperlink" Target="https://podminky.urs.cz/item/CS_URS_2026_01/946111112" TargetMode="External"/><Relationship Id="rId6" Type="http://schemas.openxmlformats.org/officeDocument/2006/relationships/hyperlink" Target="https://podminky.urs.cz/item/CS_URS_2026_01/741112001" TargetMode="External"/><Relationship Id="rId15" Type="http://schemas.openxmlformats.org/officeDocument/2006/relationships/hyperlink" Target="https://podminky.urs.cz/item/CS_URS_2025_02/741130003" TargetMode="External"/><Relationship Id="rId23" Type="http://schemas.openxmlformats.org/officeDocument/2006/relationships/hyperlink" Target="https://podminky.urs.cz/item/CS_URS_2025_02/741310221" TargetMode="External"/><Relationship Id="rId28" Type="http://schemas.openxmlformats.org/officeDocument/2006/relationships/hyperlink" Target="https://podminky.urs.cz/item/CS_URS_2026_01/741320105" TargetMode="External"/><Relationship Id="rId36" Type="http://schemas.openxmlformats.org/officeDocument/2006/relationships/hyperlink" Target="https://podminky.urs.cz/item/CS_URS_2026_01/741322021" TargetMode="External"/><Relationship Id="rId49" Type="http://schemas.openxmlformats.org/officeDocument/2006/relationships/hyperlink" Target="https://podminky.urs.cz/item/CS_URS_2026_01/742124003" TargetMode="External"/><Relationship Id="rId57" Type="http://schemas.openxmlformats.org/officeDocument/2006/relationships/hyperlink" Target="https://podminky.urs.cz/item/CS_URS_2026_01/998742101" TargetMode="External"/><Relationship Id="rId10" Type="http://schemas.openxmlformats.org/officeDocument/2006/relationships/hyperlink" Target="https://podminky.urs.cz/item/CS_URS_2026_01/741122011" TargetMode="External"/><Relationship Id="rId31" Type="http://schemas.openxmlformats.org/officeDocument/2006/relationships/hyperlink" Target="https://podminky.urs.cz/item/CS_URS_2026_01/741320302" TargetMode="External"/><Relationship Id="rId44" Type="http://schemas.openxmlformats.org/officeDocument/2006/relationships/hyperlink" Target="https://podminky.urs.cz/item/CS_URS_2026_01/741372112" TargetMode="External"/><Relationship Id="rId52" Type="http://schemas.openxmlformats.org/officeDocument/2006/relationships/hyperlink" Target="https://podminky.urs.cz/item/CS_URS_2026_01/742250057" TargetMode="External"/><Relationship Id="rId60" Type="http://schemas.openxmlformats.org/officeDocument/2006/relationships/hyperlink" Target="https://podminky.urs.cz/item/CS_URS_2026_01/468081332" TargetMode="External"/><Relationship Id="rId65" Type="http://schemas.openxmlformats.org/officeDocument/2006/relationships/hyperlink" Target="https://podminky.urs.cz/item/CS_URS_2026_01/468112112" TargetMode="External"/><Relationship Id="rId4" Type="http://schemas.openxmlformats.org/officeDocument/2006/relationships/hyperlink" Target="https://podminky.urs.cz/item/CS_URS_2026_01/741110511" TargetMode="External"/><Relationship Id="rId9" Type="http://schemas.openxmlformats.org/officeDocument/2006/relationships/hyperlink" Target="https://podminky.urs.cz/item/CS_URS_2026_01/741120003" TargetMode="External"/><Relationship Id="rId13" Type="http://schemas.openxmlformats.org/officeDocument/2006/relationships/hyperlink" Target="https://podminky.urs.cz/item/CS_URS_2026_01/741122032" TargetMode="External"/><Relationship Id="rId18" Type="http://schemas.openxmlformats.org/officeDocument/2006/relationships/hyperlink" Target="https://podminky.urs.cz/item/CS_URS_2026_01/741211813" TargetMode="External"/><Relationship Id="rId39" Type="http://schemas.openxmlformats.org/officeDocument/2006/relationships/hyperlink" Target="https://podminky.urs.cz/item/CS_URS_2026_01/741372062" TargetMode="External"/><Relationship Id="rId34" Type="http://schemas.openxmlformats.org/officeDocument/2006/relationships/hyperlink" Target="https://podminky.urs.cz/item/CS_URS_2026_01/741320512" TargetMode="External"/><Relationship Id="rId50" Type="http://schemas.openxmlformats.org/officeDocument/2006/relationships/hyperlink" Target="https://podminky.urs.cz/item/CS_URS_2026_01/742124005" TargetMode="External"/><Relationship Id="rId55" Type="http://schemas.openxmlformats.org/officeDocument/2006/relationships/hyperlink" Target="https://podminky.urs.cz/item/CS_URS_2026_01/742430031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3.xml"/><Relationship Id="rId3" Type="http://schemas.openxmlformats.org/officeDocument/2006/relationships/hyperlink" Target="https://podminky.urs.cz/item/CS_URS_2026_01/763135101" TargetMode="External"/><Relationship Id="rId7" Type="http://schemas.openxmlformats.org/officeDocument/2006/relationships/hyperlink" Target="https://podminky.urs.cz/item/CS_URS_2026_01/469981111" TargetMode="External"/><Relationship Id="rId2" Type="http://schemas.openxmlformats.org/officeDocument/2006/relationships/hyperlink" Target="https://podminky.urs.cz/item/CS_URS_2026_01/763131752" TargetMode="External"/><Relationship Id="rId1" Type="http://schemas.openxmlformats.org/officeDocument/2006/relationships/hyperlink" Target="https://podminky.urs.cz/item/CS_URS_2026_01/763131751" TargetMode="External"/><Relationship Id="rId6" Type="http://schemas.openxmlformats.org/officeDocument/2006/relationships/hyperlink" Target="https://podminky.urs.cz/item/CS_URS_2026_01/460941223" TargetMode="External"/><Relationship Id="rId5" Type="http://schemas.openxmlformats.org/officeDocument/2006/relationships/hyperlink" Target="https://podminky.urs.cz/item/CS_URS_2026_01/460941221" TargetMode="External"/><Relationship Id="rId4" Type="http://schemas.openxmlformats.org/officeDocument/2006/relationships/hyperlink" Target="https://podminky.urs.cz/item/CS_URS_2026_01/460941121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041403000" TargetMode="External"/><Relationship Id="rId3" Type="http://schemas.openxmlformats.org/officeDocument/2006/relationships/hyperlink" Target="https://podminky.urs.cz/item/CS_URS_2026_01/210280712" TargetMode="External"/><Relationship Id="rId7" Type="http://schemas.openxmlformats.org/officeDocument/2006/relationships/hyperlink" Target="https://podminky.urs.cz/item/CS_URS_2025_02/033103000" TargetMode="External"/><Relationship Id="rId2" Type="http://schemas.openxmlformats.org/officeDocument/2006/relationships/hyperlink" Target="https://podminky.urs.cz/item/CS_URS_2025_02/741810011" TargetMode="External"/><Relationship Id="rId1" Type="http://schemas.openxmlformats.org/officeDocument/2006/relationships/hyperlink" Target="https://podminky.urs.cz/item/CS_URS_2025_02/741810003" TargetMode="External"/><Relationship Id="rId6" Type="http://schemas.openxmlformats.org/officeDocument/2006/relationships/hyperlink" Target="https://podminky.urs.cz/item/CS_URS_2025_02/013254000" TargetMode="External"/><Relationship Id="rId5" Type="http://schemas.openxmlformats.org/officeDocument/2006/relationships/hyperlink" Target="https://podminky.urs.cz/item/CS_URS_2025_02/HZS2232" TargetMode="External"/><Relationship Id="rId10" Type="http://schemas.openxmlformats.org/officeDocument/2006/relationships/drawing" Target="../drawings/drawing4.xml"/><Relationship Id="rId4" Type="http://schemas.openxmlformats.org/officeDocument/2006/relationships/hyperlink" Target="https://podminky.urs.cz/item/CS_URS_2025_02/HZS1301" TargetMode="External"/><Relationship Id="rId9" Type="http://schemas.openxmlformats.org/officeDocument/2006/relationships/hyperlink" Target="https://podminky.urs.cz/item/CS_URS_2026_01/045303000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9"/>
  <sheetViews>
    <sheetView showGridLines="0" tabSelected="1" workbookViewId="0">
      <selection activeCell="AG11" sqref="AG11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pans="1:74" s="1" customFormat="1" ht="36.950000000000003" customHeight="1">
      <c r="AR2" s="378"/>
      <c r="AS2" s="378"/>
      <c r="AT2" s="378"/>
      <c r="AU2" s="378"/>
      <c r="AV2" s="378"/>
      <c r="AW2" s="378"/>
      <c r="AX2" s="378"/>
      <c r="AY2" s="378"/>
      <c r="AZ2" s="378"/>
      <c r="BA2" s="378"/>
      <c r="BB2" s="378"/>
      <c r="BC2" s="378"/>
      <c r="BD2" s="378"/>
      <c r="BE2" s="378"/>
      <c r="BS2" s="20" t="s">
        <v>6</v>
      </c>
      <c r="BT2" s="20" t="s">
        <v>7</v>
      </c>
    </row>
    <row r="3" spans="1:74" s="1" customFormat="1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pans="1:74" s="1" customFormat="1" ht="24.95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pans="1:74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42" t="s">
        <v>14</v>
      </c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343"/>
      <c r="AC5" s="343"/>
      <c r="AD5" s="343"/>
      <c r="AE5" s="343"/>
      <c r="AF5" s="343"/>
      <c r="AG5" s="343"/>
      <c r="AH5" s="343"/>
      <c r="AI5" s="343"/>
      <c r="AJ5" s="343"/>
      <c r="AK5" s="343"/>
      <c r="AL5" s="343"/>
      <c r="AM5" s="343"/>
      <c r="AN5" s="343"/>
      <c r="AO5" s="343"/>
      <c r="AP5" s="25"/>
      <c r="AQ5" s="25"/>
      <c r="AR5" s="23"/>
      <c r="BE5" s="339" t="s">
        <v>15</v>
      </c>
      <c r="BS5" s="20" t="s">
        <v>6</v>
      </c>
    </row>
    <row r="6" spans="1:74" s="1" customFormat="1" ht="36.950000000000003" customHeight="1">
      <c r="B6" s="24"/>
      <c r="C6" s="25"/>
      <c r="D6" s="31" t="s">
        <v>16</v>
      </c>
      <c r="E6" s="25"/>
      <c r="F6" s="25"/>
      <c r="G6" s="25"/>
      <c r="H6" s="25"/>
      <c r="I6" s="25"/>
      <c r="J6" s="25"/>
      <c r="K6" s="344" t="s">
        <v>17</v>
      </c>
      <c r="L6" s="343"/>
      <c r="M6" s="343"/>
      <c r="N6" s="343"/>
      <c r="O6" s="343"/>
      <c r="P6" s="343"/>
      <c r="Q6" s="343"/>
      <c r="R6" s="343"/>
      <c r="S6" s="343"/>
      <c r="T6" s="343"/>
      <c r="U6" s="343"/>
      <c r="V6" s="343"/>
      <c r="W6" s="343"/>
      <c r="X6" s="343"/>
      <c r="Y6" s="343"/>
      <c r="Z6" s="343"/>
      <c r="AA6" s="343"/>
      <c r="AB6" s="343"/>
      <c r="AC6" s="343"/>
      <c r="AD6" s="343"/>
      <c r="AE6" s="343"/>
      <c r="AF6" s="343"/>
      <c r="AG6" s="343"/>
      <c r="AH6" s="343"/>
      <c r="AI6" s="343"/>
      <c r="AJ6" s="343"/>
      <c r="AK6" s="343"/>
      <c r="AL6" s="343"/>
      <c r="AM6" s="343"/>
      <c r="AN6" s="343"/>
      <c r="AO6" s="343"/>
      <c r="AP6" s="25"/>
      <c r="AQ6" s="25"/>
      <c r="AR6" s="23"/>
      <c r="BE6" s="340"/>
      <c r="BS6" s="20" t="s">
        <v>6</v>
      </c>
    </row>
    <row r="7" spans="1:74" s="1" customFormat="1" ht="12" customHeight="1">
      <c r="B7" s="24"/>
      <c r="C7" s="25"/>
      <c r="D7" s="32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2" t="s">
        <v>20</v>
      </c>
      <c r="AL7" s="25"/>
      <c r="AM7" s="25"/>
      <c r="AN7" s="30" t="s">
        <v>19</v>
      </c>
      <c r="AO7" s="25"/>
      <c r="AP7" s="25"/>
      <c r="AQ7" s="25"/>
      <c r="AR7" s="23"/>
      <c r="BE7" s="340"/>
      <c r="BS7" s="20" t="s">
        <v>6</v>
      </c>
    </row>
    <row r="8" spans="1:74" s="1" customFormat="1" ht="12" customHeight="1">
      <c r="B8" s="24"/>
      <c r="C8" s="25"/>
      <c r="D8" s="32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2" t="s">
        <v>23</v>
      </c>
      <c r="AL8" s="25"/>
      <c r="AM8" s="25"/>
      <c r="AN8" s="397">
        <v>46141</v>
      </c>
      <c r="AO8" s="25"/>
      <c r="AP8" s="25"/>
      <c r="AQ8" s="25"/>
      <c r="AR8" s="23"/>
      <c r="BE8" s="340"/>
      <c r="BS8" s="20" t="s">
        <v>6</v>
      </c>
    </row>
    <row r="9" spans="1:74" s="1" customFormat="1" ht="14.45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0"/>
      <c r="BS9" s="20" t="s">
        <v>6</v>
      </c>
    </row>
    <row r="10" spans="1:74" s="1" customFormat="1" ht="12" customHeight="1">
      <c r="B10" s="24"/>
      <c r="C10" s="25"/>
      <c r="D10" s="32" t="s">
        <v>24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2" t="s">
        <v>25</v>
      </c>
      <c r="AL10" s="25"/>
      <c r="AM10" s="25"/>
      <c r="AN10" s="30" t="s">
        <v>26</v>
      </c>
      <c r="AO10" s="25"/>
      <c r="AP10" s="25"/>
      <c r="AQ10" s="25"/>
      <c r="AR10" s="23"/>
      <c r="BE10" s="340"/>
      <c r="BS10" s="20" t="s">
        <v>6</v>
      </c>
    </row>
    <row r="11" spans="1:74" s="1" customFormat="1" ht="18.399999999999999" customHeight="1">
      <c r="B11" s="24"/>
      <c r="C11" s="25"/>
      <c r="D11" s="25"/>
      <c r="E11" s="30" t="s">
        <v>27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2" t="s">
        <v>28</v>
      </c>
      <c r="AL11" s="25"/>
      <c r="AM11" s="25"/>
      <c r="AN11" s="30" t="s">
        <v>29</v>
      </c>
      <c r="AO11" s="25"/>
      <c r="AP11" s="25"/>
      <c r="AQ11" s="25"/>
      <c r="AR11" s="23"/>
      <c r="BE11" s="340"/>
      <c r="BS11" s="20" t="s">
        <v>6</v>
      </c>
    </row>
    <row r="12" spans="1:74" s="1" customFormat="1" ht="6.95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0"/>
      <c r="BS12" s="20" t="s">
        <v>6</v>
      </c>
    </row>
    <row r="13" spans="1:74" s="1" customFormat="1" ht="12" customHeight="1">
      <c r="B13" s="24"/>
      <c r="C13" s="25"/>
      <c r="D13" s="32" t="s">
        <v>30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2" t="s">
        <v>25</v>
      </c>
      <c r="AL13" s="25"/>
      <c r="AM13" s="25"/>
      <c r="AN13" s="34" t="s">
        <v>31</v>
      </c>
      <c r="AO13" s="25"/>
      <c r="AP13" s="25"/>
      <c r="AQ13" s="25"/>
      <c r="AR13" s="23"/>
      <c r="BE13" s="340"/>
      <c r="BS13" s="20" t="s">
        <v>6</v>
      </c>
    </row>
    <row r="14" spans="1:74" ht="12.75">
      <c r="B14" s="24"/>
      <c r="C14" s="25"/>
      <c r="D14" s="25"/>
      <c r="E14" s="345" t="s">
        <v>31</v>
      </c>
      <c r="F14" s="346"/>
      <c r="G14" s="346"/>
      <c r="H14" s="346"/>
      <c r="I14" s="346"/>
      <c r="J14" s="346"/>
      <c r="K14" s="346"/>
      <c r="L14" s="346"/>
      <c r="M14" s="346"/>
      <c r="N14" s="346"/>
      <c r="O14" s="346"/>
      <c r="P14" s="346"/>
      <c r="Q14" s="346"/>
      <c r="R14" s="346"/>
      <c r="S14" s="346"/>
      <c r="T14" s="346"/>
      <c r="U14" s="346"/>
      <c r="V14" s="346"/>
      <c r="W14" s="346"/>
      <c r="X14" s="346"/>
      <c r="Y14" s="346"/>
      <c r="Z14" s="346"/>
      <c r="AA14" s="346"/>
      <c r="AB14" s="346"/>
      <c r="AC14" s="346"/>
      <c r="AD14" s="346"/>
      <c r="AE14" s="346"/>
      <c r="AF14" s="346"/>
      <c r="AG14" s="346"/>
      <c r="AH14" s="346"/>
      <c r="AI14" s="346"/>
      <c r="AJ14" s="346"/>
      <c r="AK14" s="32" t="s">
        <v>28</v>
      </c>
      <c r="AL14" s="25"/>
      <c r="AM14" s="25"/>
      <c r="AN14" s="34" t="s">
        <v>31</v>
      </c>
      <c r="AO14" s="25"/>
      <c r="AP14" s="25"/>
      <c r="AQ14" s="25"/>
      <c r="AR14" s="23"/>
      <c r="BE14" s="340"/>
      <c r="BS14" s="20" t="s">
        <v>6</v>
      </c>
    </row>
    <row r="15" spans="1:74" s="1" customFormat="1" ht="6.95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0"/>
      <c r="BS15" s="20" t="s">
        <v>4</v>
      </c>
    </row>
    <row r="16" spans="1:74" s="1" customFormat="1" ht="12" customHeight="1">
      <c r="B16" s="24"/>
      <c r="C16" s="25"/>
      <c r="D16" s="32" t="s">
        <v>32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2" t="s">
        <v>25</v>
      </c>
      <c r="AL16" s="25"/>
      <c r="AM16" s="25"/>
      <c r="AN16" s="30" t="s">
        <v>19</v>
      </c>
      <c r="AO16" s="25"/>
      <c r="AP16" s="25"/>
      <c r="AQ16" s="25"/>
      <c r="AR16" s="23"/>
      <c r="BE16" s="340"/>
      <c r="BS16" s="20" t="s">
        <v>4</v>
      </c>
    </row>
    <row r="17" spans="1:71" s="1" customFormat="1" ht="18.399999999999999" customHeight="1">
      <c r="B17" s="24"/>
      <c r="C17" s="25"/>
      <c r="D17" s="25"/>
      <c r="E17" s="30" t="s">
        <v>33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2" t="s">
        <v>28</v>
      </c>
      <c r="AL17" s="25"/>
      <c r="AM17" s="25"/>
      <c r="AN17" s="30" t="s">
        <v>19</v>
      </c>
      <c r="AO17" s="25"/>
      <c r="AP17" s="25"/>
      <c r="AQ17" s="25"/>
      <c r="AR17" s="23"/>
      <c r="BE17" s="340"/>
      <c r="BS17" s="20" t="s">
        <v>34</v>
      </c>
    </row>
    <row r="18" spans="1:71" s="1" customFormat="1" ht="6.95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0"/>
      <c r="BS18" s="20" t="s">
        <v>6</v>
      </c>
    </row>
    <row r="19" spans="1:71" s="1" customFormat="1" ht="12" customHeight="1">
      <c r="B19" s="24"/>
      <c r="C19" s="25"/>
      <c r="D19" s="32" t="s">
        <v>35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2" t="s">
        <v>25</v>
      </c>
      <c r="AL19" s="25"/>
      <c r="AM19" s="25"/>
      <c r="AN19" s="30" t="s">
        <v>36</v>
      </c>
      <c r="AO19" s="25"/>
      <c r="AP19" s="25"/>
      <c r="AQ19" s="25"/>
      <c r="AR19" s="23"/>
      <c r="BE19" s="340"/>
      <c r="BS19" s="20" t="s">
        <v>6</v>
      </c>
    </row>
    <row r="20" spans="1:71" s="1" customFormat="1" ht="18.399999999999999" customHeight="1">
      <c r="B20" s="24"/>
      <c r="C20" s="25"/>
      <c r="D20" s="25"/>
      <c r="E20" s="30" t="s">
        <v>37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2" t="s">
        <v>28</v>
      </c>
      <c r="AL20" s="25"/>
      <c r="AM20" s="25"/>
      <c r="AN20" s="30" t="s">
        <v>38</v>
      </c>
      <c r="AO20" s="25"/>
      <c r="AP20" s="25"/>
      <c r="AQ20" s="25"/>
      <c r="AR20" s="23"/>
      <c r="BE20" s="340"/>
      <c r="BS20" s="20" t="s">
        <v>4</v>
      </c>
    </row>
    <row r="21" spans="1:71" s="1" customFormat="1" ht="6.95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0"/>
    </row>
    <row r="22" spans="1:71" s="1" customFormat="1" ht="12" customHeight="1">
      <c r="B22" s="24"/>
      <c r="C22" s="25"/>
      <c r="D22" s="32" t="s">
        <v>39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0"/>
    </row>
    <row r="23" spans="1:71" s="1" customFormat="1" ht="47.25" customHeight="1">
      <c r="B23" s="24"/>
      <c r="C23" s="25"/>
      <c r="D23" s="25"/>
      <c r="E23" s="347" t="s">
        <v>40</v>
      </c>
      <c r="F23" s="347"/>
      <c r="G23" s="347"/>
      <c r="H23" s="347"/>
      <c r="I23" s="347"/>
      <c r="J23" s="347"/>
      <c r="K23" s="347"/>
      <c r="L23" s="347"/>
      <c r="M23" s="347"/>
      <c r="N23" s="347"/>
      <c r="O23" s="347"/>
      <c r="P23" s="347"/>
      <c r="Q23" s="347"/>
      <c r="R23" s="347"/>
      <c r="S23" s="347"/>
      <c r="T23" s="347"/>
      <c r="U23" s="347"/>
      <c r="V23" s="347"/>
      <c r="W23" s="347"/>
      <c r="X23" s="347"/>
      <c r="Y23" s="347"/>
      <c r="Z23" s="347"/>
      <c r="AA23" s="347"/>
      <c r="AB23" s="347"/>
      <c r="AC23" s="347"/>
      <c r="AD23" s="347"/>
      <c r="AE23" s="347"/>
      <c r="AF23" s="347"/>
      <c r="AG23" s="347"/>
      <c r="AH23" s="347"/>
      <c r="AI23" s="347"/>
      <c r="AJ23" s="347"/>
      <c r="AK23" s="347"/>
      <c r="AL23" s="347"/>
      <c r="AM23" s="347"/>
      <c r="AN23" s="347"/>
      <c r="AO23" s="25"/>
      <c r="AP23" s="25"/>
      <c r="AQ23" s="25"/>
      <c r="AR23" s="23"/>
      <c r="BE23" s="340"/>
    </row>
    <row r="24" spans="1:71" s="1" customFormat="1" ht="6.95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0"/>
    </row>
    <row r="25" spans="1:71" s="1" customFormat="1" ht="6.95" customHeight="1">
      <c r="B25" s="24"/>
      <c r="C25" s="2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5"/>
      <c r="AQ25" s="25"/>
      <c r="AR25" s="23"/>
      <c r="BE25" s="340"/>
    </row>
    <row r="26" spans="1:71" s="2" customFormat="1" ht="25.9" customHeight="1">
      <c r="A26" s="37"/>
      <c r="B26" s="38"/>
      <c r="C26" s="39"/>
      <c r="D26" s="40" t="s">
        <v>41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48">
        <f>ROUND(AG54,2)</f>
        <v>0</v>
      </c>
      <c r="AL26" s="349"/>
      <c r="AM26" s="349"/>
      <c r="AN26" s="349"/>
      <c r="AO26" s="349"/>
      <c r="AP26" s="39"/>
      <c r="AQ26" s="39"/>
      <c r="AR26" s="42"/>
      <c r="BE26" s="340"/>
    </row>
    <row r="27" spans="1:71" s="2" customFormat="1" ht="6.95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2"/>
      <c r="BE27" s="340"/>
    </row>
    <row r="28" spans="1:71" s="2" customFormat="1" ht="12.75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50" t="s">
        <v>42</v>
      </c>
      <c r="M28" s="350"/>
      <c r="N28" s="350"/>
      <c r="O28" s="350"/>
      <c r="P28" s="350"/>
      <c r="Q28" s="39"/>
      <c r="R28" s="39"/>
      <c r="S28" s="39"/>
      <c r="T28" s="39"/>
      <c r="U28" s="39"/>
      <c r="V28" s="39"/>
      <c r="W28" s="350" t="s">
        <v>43</v>
      </c>
      <c r="X28" s="350"/>
      <c r="Y28" s="350"/>
      <c r="Z28" s="350"/>
      <c r="AA28" s="350"/>
      <c r="AB28" s="350"/>
      <c r="AC28" s="350"/>
      <c r="AD28" s="350"/>
      <c r="AE28" s="350"/>
      <c r="AF28" s="39"/>
      <c r="AG28" s="39"/>
      <c r="AH28" s="39"/>
      <c r="AI28" s="39"/>
      <c r="AJ28" s="39"/>
      <c r="AK28" s="350" t="s">
        <v>44</v>
      </c>
      <c r="AL28" s="350"/>
      <c r="AM28" s="350"/>
      <c r="AN28" s="350"/>
      <c r="AO28" s="350"/>
      <c r="AP28" s="39"/>
      <c r="AQ28" s="39"/>
      <c r="AR28" s="42"/>
      <c r="BE28" s="340"/>
    </row>
    <row r="29" spans="1:71" s="3" customFormat="1" ht="14.45" customHeight="1">
      <c r="B29" s="43"/>
      <c r="C29" s="44"/>
      <c r="D29" s="32" t="s">
        <v>45</v>
      </c>
      <c r="E29" s="44"/>
      <c r="F29" s="32" t="s">
        <v>46</v>
      </c>
      <c r="G29" s="44"/>
      <c r="H29" s="44"/>
      <c r="I29" s="44"/>
      <c r="J29" s="44"/>
      <c r="K29" s="44"/>
      <c r="L29" s="353">
        <v>0.21</v>
      </c>
      <c r="M29" s="352"/>
      <c r="N29" s="352"/>
      <c r="O29" s="352"/>
      <c r="P29" s="352"/>
      <c r="Q29" s="44"/>
      <c r="R29" s="44"/>
      <c r="S29" s="44"/>
      <c r="T29" s="44"/>
      <c r="U29" s="44"/>
      <c r="V29" s="44"/>
      <c r="W29" s="351">
        <f>ROUND(AZ54, 2)</f>
        <v>0</v>
      </c>
      <c r="X29" s="352"/>
      <c r="Y29" s="352"/>
      <c r="Z29" s="352"/>
      <c r="AA29" s="352"/>
      <c r="AB29" s="352"/>
      <c r="AC29" s="352"/>
      <c r="AD29" s="352"/>
      <c r="AE29" s="352"/>
      <c r="AF29" s="44"/>
      <c r="AG29" s="44"/>
      <c r="AH29" s="44"/>
      <c r="AI29" s="44"/>
      <c r="AJ29" s="44"/>
      <c r="AK29" s="351">
        <f>ROUND(AV54, 2)</f>
        <v>0</v>
      </c>
      <c r="AL29" s="352"/>
      <c r="AM29" s="352"/>
      <c r="AN29" s="352"/>
      <c r="AO29" s="352"/>
      <c r="AP29" s="44"/>
      <c r="AQ29" s="44"/>
      <c r="AR29" s="45"/>
      <c r="BE29" s="341"/>
    </row>
    <row r="30" spans="1:71" s="3" customFormat="1" ht="14.45" customHeight="1">
      <c r="B30" s="43"/>
      <c r="C30" s="44"/>
      <c r="D30" s="44"/>
      <c r="E30" s="44"/>
      <c r="F30" s="32" t="s">
        <v>47</v>
      </c>
      <c r="G30" s="44"/>
      <c r="H30" s="44"/>
      <c r="I30" s="44"/>
      <c r="J30" s="44"/>
      <c r="K30" s="44"/>
      <c r="L30" s="353">
        <v>0.12</v>
      </c>
      <c r="M30" s="352"/>
      <c r="N30" s="352"/>
      <c r="O30" s="352"/>
      <c r="P30" s="352"/>
      <c r="Q30" s="44"/>
      <c r="R30" s="44"/>
      <c r="S30" s="44"/>
      <c r="T30" s="44"/>
      <c r="U30" s="44"/>
      <c r="V30" s="44"/>
      <c r="W30" s="351">
        <f>ROUND(BA54, 2)</f>
        <v>0</v>
      </c>
      <c r="X30" s="352"/>
      <c r="Y30" s="352"/>
      <c r="Z30" s="352"/>
      <c r="AA30" s="352"/>
      <c r="AB30" s="352"/>
      <c r="AC30" s="352"/>
      <c r="AD30" s="352"/>
      <c r="AE30" s="352"/>
      <c r="AF30" s="44"/>
      <c r="AG30" s="44"/>
      <c r="AH30" s="44"/>
      <c r="AI30" s="44"/>
      <c r="AJ30" s="44"/>
      <c r="AK30" s="351">
        <f>ROUND(AW54, 2)</f>
        <v>0</v>
      </c>
      <c r="AL30" s="352"/>
      <c r="AM30" s="352"/>
      <c r="AN30" s="352"/>
      <c r="AO30" s="352"/>
      <c r="AP30" s="44"/>
      <c r="AQ30" s="44"/>
      <c r="AR30" s="45"/>
      <c r="BE30" s="341"/>
    </row>
    <row r="31" spans="1:71" s="3" customFormat="1" ht="14.45" hidden="1" customHeight="1">
      <c r="B31" s="43"/>
      <c r="C31" s="44"/>
      <c r="D31" s="44"/>
      <c r="E31" s="44"/>
      <c r="F31" s="32" t="s">
        <v>48</v>
      </c>
      <c r="G31" s="44"/>
      <c r="H31" s="44"/>
      <c r="I31" s="44"/>
      <c r="J31" s="44"/>
      <c r="K31" s="44"/>
      <c r="L31" s="353">
        <v>0.21</v>
      </c>
      <c r="M31" s="352"/>
      <c r="N31" s="352"/>
      <c r="O31" s="352"/>
      <c r="P31" s="352"/>
      <c r="Q31" s="44"/>
      <c r="R31" s="44"/>
      <c r="S31" s="44"/>
      <c r="T31" s="44"/>
      <c r="U31" s="44"/>
      <c r="V31" s="44"/>
      <c r="W31" s="351">
        <f>ROUND(BB54, 2)</f>
        <v>0</v>
      </c>
      <c r="X31" s="352"/>
      <c r="Y31" s="352"/>
      <c r="Z31" s="352"/>
      <c r="AA31" s="352"/>
      <c r="AB31" s="352"/>
      <c r="AC31" s="352"/>
      <c r="AD31" s="352"/>
      <c r="AE31" s="352"/>
      <c r="AF31" s="44"/>
      <c r="AG31" s="44"/>
      <c r="AH31" s="44"/>
      <c r="AI31" s="44"/>
      <c r="AJ31" s="44"/>
      <c r="AK31" s="351">
        <v>0</v>
      </c>
      <c r="AL31" s="352"/>
      <c r="AM31" s="352"/>
      <c r="AN31" s="352"/>
      <c r="AO31" s="352"/>
      <c r="AP31" s="44"/>
      <c r="AQ31" s="44"/>
      <c r="AR31" s="45"/>
      <c r="BE31" s="341"/>
    </row>
    <row r="32" spans="1:71" s="3" customFormat="1" ht="14.45" hidden="1" customHeight="1">
      <c r="B32" s="43"/>
      <c r="C32" s="44"/>
      <c r="D32" s="44"/>
      <c r="E32" s="44"/>
      <c r="F32" s="32" t="s">
        <v>49</v>
      </c>
      <c r="G32" s="44"/>
      <c r="H32" s="44"/>
      <c r="I32" s="44"/>
      <c r="J32" s="44"/>
      <c r="K32" s="44"/>
      <c r="L32" s="353">
        <v>0.12</v>
      </c>
      <c r="M32" s="352"/>
      <c r="N32" s="352"/>
      <c r="O32" s="352"/>
      <c r="P32" s="352"/>
      <c r="Q32" s="44"/>
      <c r="R32" s="44"/>
      <c r="S32" s="44"/>
      <c r="T32" s="44"/>
      <c r="U32" s="44"/>
      <c r="V32" s="44"/>
      <c r="W32" s="351">
        <f>ROUND(BC54, 2)</f>
        <v>0</v>
      </c>
      <c r="X32" s="352"/>
      <c r="Y32" s="352"/>
      <c r="Z32" s="352"/>
      <c r="AA32" s="352"/>
      <c r="AB32" s="352"/>
      <c r="AC32" s="352"/>
      <c r="AD32" s="352"/>
      <c r="AE32" s="352"/>
      <c r="AF32" s="44"/>
      <c r="AG32" s="44"/>
      <c r="AH32" s="44"/>
      <c r="AI32" s="44"/>
      <c r="AJ32" s="44"/>
      <c r="AK32" s="351">
        <v>0</v>
      </c>
      <c r="AL32" s="352"/>
      <c r="AM32" s="352"/>
      <c r="AN32" s="352"/>
      <c r="AO32" s="352"/>
      <c r="AP32" s="44"/>
      <c r="AQ32" s="44"/>
      <c r="AR32" s="45"/>
      <c r="BE32" s="341"/>
    </row>
    <row r="33" spans="1:57" s="3" customFormat="1" ht="14.45" hidden="1" customHeight="1">
      <c r="B33" s="43"/>
      <c r="C33" s="44"/>
      <c r="D33" s="44"/>
      <c r="E33" s="44"/>
      <c r="F33" s="32" t="s">
        <v>50</v>
      </c>
      <c r="G33" s="44"/>
      <c r="H33" s="44"/>
      <c r="I33" s="44"/>
      <c r="J33" s="44"/>
      <c r="K33" s="44"/>
      <c r="L33" s="353">
        <v>0</v>
      </c>
      <c r="M33" s="352"/>
      <c r="N33" s="352"/>
      <c r="O33" s="352"/>
      <c r="P33" s="352"/>
      <c r="Q33" s="44"/>
      <c r="R33" s="44"/>
      <c r="S33" s="44"/>
      <c r="T33" s="44"/>
      <c r="U33" s="44"/>
      <c r="V33" s="44"/>
      <c r="W33" s="351">
        <f>ROUND(BD54, 2)</f>
        <v>0</v>
      </c>
      <c r="X33" s="352"/>
      <c r="Y33" s="352"/>
      <c r="Z33" s="352"/>
      <c r="AA33" s="352"/>
      <c r="AB33" s="352"/>
      <c r="AC33" s="352"/>
      <c r="AD33" s="352"/>
      <c r="AE33" s="352"/>
      <c r="AF33" s="44"/>
      <c r="AG33" s="44"/>
      <c r="AH33" s="44"/>
      <c r="AI33" s="44"/>
      <c r="AJ33" s="44"/>
      <c r="AK33" s="351">
        <v>0</v>
      </c>
      <c r="AL33" s="352"/>
      <c r="AM33" s="352"/>
      <c r="AN33" s="352"/>
      <c r="AO33" s="352"/>
      <c r="AP33" s="44"/>
      <c r="AQ33" s="44"/>
      <c r="AR33" s="45"/>
    </row>
    <row r="34" spans="1:57" s="2" customFormat="1" ht="6.95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2"/>
      <c r="BE34" s="37"/>
    </row>
    <row r="35" spans="1:57" s="2" customFormat="1" ht="25.9" customHeight="1">
      <c r="A35" s="37"/>
      <c r="B35" s="38"/>
      <c r="C35" s="46"/>
      <c r="D35" s="47" t="s">
        <v>51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 t="s">
        <v>52</v>
      </c>
      <c r="U35" s="48"/>
      <c r="V35" s="48"/>
      <c r="W35" s="48"/>
      <c r="X35" s="354" t="s">
        <v>53</v>
      </c>
      <c r="Y35" s="355"/>
      <c r="Z35" s="355"/>
      <c r="AA35" s="355"/>
      <c r="AB35" s="355"/>
      <c r="AC35" s="48"/>
      <c r="AD35" s="48"/>
      <c r="AE35" s="48"/>
      <c r="AF35" s="48"/>
      <c r="AG35" s="48"/>
      <c r="AH35" s="48"/>
      <c r="AI35" s="48"/>
      <c r="AJ35" s="48"/>
      <c r="AK35" s="356">
        <f>SUM(AK26:AK33)</f>
        <v>0</v>
      </c>
      <c r="AL35" s="355"/>
      <c r="AM35" s="355"/>
      <c r="AN35" s="355"/>
      <c r="AO35" s="357"/>
      <c r="AP35" s="46"/>
      <c r="AQ35" s="46"/>
      <c r="AR35" s="42"/>
      <c r="BE35" s="37"/>
    </row>
    <row r="36" spans="1:57" s="2" customFormat="1" ht="6.95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2"/>
      <c r="BE36" s="37"/>
    </row>
    <row r="37" spans="1:57" s="2" customFormat="1" ht="6.95" customHeight="1">
      <c r="A37" s="37"/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42"/>
      <c r="BE37" s="37"/>
    </row>
    <row r="41" spans="1:57" s="2" customFormat="1" ht="6.95" customHeight="1">
      <c r="A41" s="37"/>
      <c r="B41" s="52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42"/>
      <c r="BE41" s="37"/>
    </row>
    <row r="42" spans="1:57" s="2" customFormat="1" ht="24.95" customHeight="1">
      <c r="A42" s="37"/>
      <c r="B42" s="38"/>
      <c r="C42" s="26" t="s">
        <v>54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2"/>
      <c r="BE42" s="37"/>
    </row>
    <row r="43" spans="1:57" s="2" customFormat="1" ht="6.95" customHeight="1">
      <c r="A43" s="37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2"/>
      <c r="BE43" s="37"/>
    </row>
    <row r="44" spans="1:57" s="4" customFormat="1" ht="12" customHeight="1">
      <c r="B44" s="54"/>
      <c r="C44" s="32" t="s">
        <v>13</v>
      </c>
      <c r="D44" s="55"/>
      <c r="E44" s="55"/>
      <c r="F44" s="55"/>
      <c r="G44" s="55"/>
      <c r="H44" s="55"/>
      <c r="I44" s="55"/>
      <c r="J44" s="55"/>
      <c r="K44" s="55"/>
      <c r="L44" s="55" t="str">
        <f>K5</f>
        <v>202609</v>
      </c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6"/>
    </row>
    <row r="45" spans="1:57" s="5" customFormat="1" ht="36.950000000000003" customHeight="1">
      <c r="B45" s="57"/>
      <c r="C45" s="58" t="s">
        <v>16</v>
      </c>
      <c r="D45" s="59"/>
      <c r="E45" s="59"/>
      <c r="F45" s="59"/>
      <c r="G45" s="59"/>
      <c r="H45" s="59"/>
      <c r="I45" s="59"/>
      <c r="J45" s="59"/>
      <c r="K45" s="59"/>
      <c r="L45" s="358" t="str">
        <f>K6</f>
        <v>Rekonstrukce elektroinstalace pavilonu A, B, C ZŠG Vítkov</v>
      </c>
      <c r="M45" s="359"/>
      <c r="N45" s="359"/>
      <c r="O45" s="359"/>
      <c r="P45" s="359"/>
      <c r="Q45" s="359"/>
      <c r="R45" s="359"/>
      <c r="S45" s="359"/>
      <c r="T45" s="359"/>
      <c r="U45" s="359"/>
      <c r="V45" s="359"/>
      <c r="W45" s="359"/>
      <c r="X45" s="359"/>
      <c r="Y45" s="359"/>
      <c r="Z45" s="359"/>
      <c r="AA45" s="359"/>
      <c r="AB45" s="359"/>
      <c r="AC45" s="359"/>
      <c r="AD45" s="359"/>
      <c r="AE45" s="359"/>
      <c r="AF45" s="359"/>
      <c r="AG45" s="359"/>
      <c r="AH45" s="359"/>
      <c r="AI45" s="359"/>
      <c r="AJ45" s="359"/>
      <c r="AK45" s="359"/>
      <c r="AL45" s="359"/>
      <c r="AM45" s="359"/>
      <c r="AN45" s="359"/>
      <c r="AO45" s="359"/>
      <c r="AP45" s="59"/>
      <c r="AQ45" s="59"/>
      <c r="AR45" s="60"/>
    </row>
    <row r="46" spans="1:57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2"/>
      <c r="BE46" s="37"/>
    </row>
    <row r="47" spans="1:57" s="2" customFormat="1" ht="12" customHeight="1">
      <c r="A47" s="37"/>
      <c r="B47" s="38"/>
      <c r="C47" s="32" t="s">
        <v>21</v>
      </c>
      <c r="D47" s="39"/>
      <c r="E47" s="39"/>
      <c r="F47" s="39"/>
      <c r="G47" s="39"/>
      <c r="H47" s="39"/>
      <c r="I47" s="39"/>
      <c r="J47" s="39"/>
      <c r="K47" s="39"/>
      <c r="L47" s="61" t="str">
        <f>IF(K8="","",K8)</f>
        <v>Komenského 754, Vítkov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2" t="s">
        <v>23</v>
      </c>
      <c r="AJ47" s="39"/>
      <c r="AK47" s="39"/>
      <c r="AL47" s="39"/>
      <c r="AM47" s="360">
        <f>IF(AN8= "","",AN8)</f>
        <v>46141</v>
      </c>
      <c r="AN47" s="360"/>
      <c r="AO47" s="39"/>
      <c r="AP47" s="39"/>
      <c r="AQ47" s="39"/>
      <c r="AR47" s="42"/>
      <c r="BE47" s="37"/>
    </row>
    <row r="48" spans="1:57" s="2" customFormat="1" ht="6.95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2"/>
      <c r="BE48" s="37"/>
    </row>
    <row r="49" spans="1:91" s="2" customFormat="1" ht="15.2" customHeight="1">
      <c r="A49" s="37"/>
      <c r="B49" s="38"/>
      <c r="C49" s="32" t="s">
        <v>24</v>
      </c>
      <c r="D49" s="39"/>
      <c r="E49" s="39"/>
      <c r="F49" s="39"/>
      <c r="G49" s="39"/>
      <c r="H49" s="39"/>
      <c r="I49" s="39"/>
      <c r="J49" s="39"/>
      <c r="K49" s="39"/>
      <c r="L49" s="55" t="str">
        <f>IF(E11= "","",E11)</f>
        <v>Základní škola a gymnázium Vítkov, p.o.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2" t="s">
        <v>32</v>
      </c>
      <c r="AJ49" s="39"/>
      <c r="AK49" s="39"/>
      <c r="AL49" s="39"/>
      <c r="AM49" s="361" t="str">
        <f>IF(E17="","",E17)</f>
        <v xml:space="preserve"> </v>
      </c>
      <c r="AN49" s="362"/>
      <c r="AO49" s="362"/>
      <c r="AP49" s="362"/>
      <c r="AQ49" s="39"/>
      <c r="AR49" s="42"/>
      <c r="AS49" s="363" t="s">
        <v>55</v>
      </c>
      <c r="AT49" s="364"/>
      <c r="AU49" s="63"/>
      <c r="AV49" s="63"/>
      <c r="AW49" s="63"/>
      <c r="AX49" s="63"/>
      <c r="AY49" s="63"/>
      <c r="AZ49" s="63"/>
      <c r="BA49" s="63"/>
      <c r="BB49" s="63"/>
      <c r="BC49" s="63"/>
      <c r="BD49" s="64"/>
      <c r="BE49" s="37"/>
    </row>
    <row r="50" spans="1:91" s="2" customFormat="1" ht="15.2" customHeight="1">
      <c r="A50" s="37"/>
      <c r="B50" s="38"/>
      <c r="C50" s="32" t="s">
        <v>30</v>
      </c>
      <c r="D50" s="39"/>
      <c r="E50" s="39"/>
      <c r="F50" s="39"/>
      <c r="G50" s="39"/>
      <c r="H50" s="39"/>
      <c r="I50" s="39"/>
      <c r="J50" s="39"/>
      <c r="K50" s="39"/>
      <c r="L50" s="55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2" t="s">
        <v>35</v>
      </c>
      <c r="AJ50" s="39"/>
      <c r="AK50" s="39"/>
      <c r="AL50" s="39"/>
      <c r="AM50" s="361" t="str">
        <f>IF(E20="","",E20)</f>
        <v>Bc. Lukáš Bělíček</v>
      </c>
      <c r="AN50" s="362"/>
      <c r="AO50" s="362"/>
      <c r="AP50" s="362"/>
      <c r="AQ50" s="39"/>
      <c r="AR50" s="42"/>
      <c r="AS50" s="365"/>
      <c r="AT50" s="366"/>
      <c r="AU50" s="65"/>
      <c r="AV50" s="65"/>
      <c r="AW50" s="65"/>
      <c r="AX50" s="65"/>
      <c r="AY50" s="65"/>
      <c r="AZ50" s="65"/>
      <c r="BA50" s="65"/>
      <c r="BB50" s="65"/>
      <c r="BC50" s="65"/>
      <c r="BD50" s="66"/>
      <c r="BE50" s="37"/>
    </row>
    <row r="51" spans="1:91" s="2" customFormat="1" ht="10.9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2"/>
      <c r="AS51" s="367"/>
      <c r="AT51" s="368"/>
      <c r="AU51" s="67"/>
      <c r="AV51" s="67"/>
      <c r="AW51" s="67"/>
      <c r="AX51" s="67"/>
      <c r="AY51" s="67"/>
      <c r="AZ51" s="67"/>
      <c r="BA51" s="67"/>
      <c r="BB51" s="67"/>
      <c r="BC51" s="67"/>
      <c r="BD51" s="68"/>
      <c r="BE51" s="37"/>
    </row>
    <row r="52" spans="1:91" s="2" customFormat="1" ht="29.25" customHeight="1">
      <c r="A52" s="37"/>
      <c r="B52" s="38"/>
      <c r="C52" s="369" t="s">
        <v>56</v>
      </c>
      <c r="D52" s="370"/>
      <c r="E52" s="370"/>
      <c r="F52" s="370"/>
      <c r="G52" s="370"/>
      <c r="H52" s="69"/>
      <c r="I52" s="371" t="s">
        <v>57</v>
      </c>
      <c r="J52" s="370"/>
      <c r="K52" s="370"/>
      <c r="L52" s="370"/>
      <c r="M52" s="370"/>
      <c r="N52" s="370"/>
      <c r="O52" s="370"/>
      <c r="P52" s="370"/>
      <c r="Q52" s="370"/>
      <c r="R52" s="370"/>
      <c r="S52" s="370"/>
      <c r="T52" s="370"/>
      <c r="U52" s="370"/>
      <c r="V52" s="370"/>
      <c r="W52" s="370"/>
      <c r="X52" s="370"/>
      <c r="Y52" s="370"/>
      <c r="Z52" s="370"/>
      <c r="AA52" s="370"/>
      <c r="AB52" s="370"/>
      <c r="AC52" s="370"/>
      <c r="AD52" s="370"/>
      <c r="AE52" s="370"/>
      <c r="AF52" s="370"/>
      <c r="AG52" s="372" t="s">
        <v>58</v>
      </c>
      <c r="AH52" s="370"/>
      <c r="AI52" s="370"/>
      <c r="AJ52" s="370"/>
      <c r="AK52" s="370"/>
      <c r="AL52" s="370"/>
      <c r="AM52" s="370"/>
      <c r="AN52" s="371" t="s">
        <v>59</v>
      </c>
      <c r="AO52" s="370"/>
      <c r="AP52" s="370"/>
      <c r="AQ52" s="70" t="s">
        <v>60</v>
      </c>
      <c r="AR52" s="42"/>
      <c r="AS52" s="71" t="s">
        <v>61</v>
      </c>
      <c r="AT52" s="72" t="s">
        <v>62</v>
      </c>
      <c r="AU52" s="72" t="s">
        <v>63</v>
      </c>
      <c r="AV52" s="72" t="s">
        <v>64</v>
      </c>
      <c r="AW52" s="72" t="s">
        <v>65</v>
      </c>
      <c r="AX52" s="72" t="s">
        <v>66</v>
      </c>
      <c r="AY52" s="72" t="s">
        <v>67</v>
      </c>
      <c r="AZ52" s="72" t="s">
        <v>68</v>
      </c>
      <c r="BA52" s="72" t="s">
        <v>69</v>
      </c>
      <c r="BB52" s="72" t="s">
        <v>70</v>
      </c>
      <c r="BC52" s="72" t="s">
        <v>71</v>
      </c>
      <c r="BD52" s="73" t="s">
        <v>72</v>
      </c>
      <c r="BE52" s="37"/>
    </row>
    <row r="53" spans="1:91" s="2" customFormat="1" ht="10.9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2"/>
      <c r="AS53" s="74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6"/>
      <c r="BE53" s="37"/>
    </row>
    <row r="54" spans="1:91" s="6" customFormat="1" ht="32.450000000000003" customHeight="1">
      <c r="B54" s="77"/>
      <c r="C54" s="78" t="s">
        <v>73</v>
      </c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376">
        <f>ROUND(SUM(AG55:AG57),2)</f>
        <v>0</v>
      </c>
      <c r="AH54" s="376"/>
      <c r="AI54" s="376"/>
      <c r="AJ54" s="376"/>
      <c r="AK54" s="376"/>
      <c r="AL54" s="376"/>
      <c r="AM54" s="376"/>
      <c r="AN54" s="377">
        <f>SUM(AG54,AT54)</f>
        <v>0</v>
      </c>
      <c r="AO54" s="377"/>
      <c r="AP54" s="377"/>
      <c r="AQ54" s="81" t="s">
        <v>19</v>
      </c>
      <c r="AR54" s="82"/>
      <c r="AS54" s="83">
        <f>ROUND(SUM(AS55:AS57),2)</f>
        <v>0</v>
      </c>
      <c r="AT54" s="84">
        <f>ROUND(SUM(AV54:AW54),2)</f>
        <v>0</v>
      </c>
      <c r="AU54" s="85">
        <f>ROUND(SUM(AU55:AU57),5)</f>
        <v>0</v>
      </c>
      <c r="AV54" s="84">
        <f>ROUND(AZ54*L29,2)</f>
        <v>0</v>
      </c>
      <c r="AW54" s="84">
        <f>ROUND(BA54*L30,2)</f>
        <v>0</v>
      </c>
      <c r="AX54" s="84">
        <f>ROUND(BB54*L29,2)</f>
        <v>0</v>
      </c>
      <c r="AY54" s="84">
        <f>ROUND(BC54*L30,2)</f>
        <v>0</v>
      </c>
      <c r="AZ54" s="84">
        <f>ROUND(SUM(AZ55:AZ57),2)</f>
        <v>0</v>
      </c>
      <c r="BA54" s="84">
        <f>ROUND(SUM(BA55:BA57),2)</f>
        <v>0</v>
      </c>
      <c r="BB54" s="84">
        <f>ROUND(SUM(BB55:BB57),2)</f>
        <v>0</v>
      </c>
      <c r="BC54" s="84">
        <f>ROUND(SUM(BC55:BC57),2)</f>
        <v>0</v>
      </c>
      <c r="BD54" s="86">
        <f>ROUND(SUM(BD55:BD57),2)</f>
        <v>0</v>
      </c>
      <c r="BS54" s="87" t="s">
        <v>74</v>
      </c>
      <c r="BT54" s="87" t="s">
        <v>75</v>
      </c>
      <c r="BU54" s="88" t="s">
        <v>76</v>
      </c>
      <c r="BV54" s="87" t="s">
        <v>77</v>
      </c>
      <c r="BW54" s="87" t="s">
        <v>5</v>
      </c>
      <c r="BX54" s="87" t="s">
        <v>78</v>
      </c>
      <c r="CL54" s="87" t="s">
        <v>19</v>
      </c>
    </row>
    <row r="55" spans="1:91" s="7" customFormat="1" ht="16.5" customHeight="1">
      <c r="A55" s="89" t="s">
        <v>79</v>
      </c>
      <c r="B55" s="90"/>
      <c r="C55" s="91"/>
      <c r="D55" s="375" t="s">
        <v>80</v>
      </c>
      <c r="E55" s="375"/>
      <c r="F55" s="375"/>
      <c r="G55" s="375"/>
      <c r="H55" s="375"/>
      <c r="I55" s="92"/>
      <c r="J55" s="375" t="s">
        <v>81</v>
      </c>
      <c r="K55" s="375"/>
      <c r="L55" s="375"/>
      <c r="M55" s="375"/>
      <c r="N55" s="375"/>
      <c r="O55" s="375"/>
      <c r="P55" s="375"/>
      <c r="Q55" s="375"/>
      <c r="R55" s="375"/>
      <c r="S55" s="375"/>
      <c r="T55" s="375"/>
      <c r="U55" s="375"/>
      <c r="V55" s="375"/>
      <c r="W55" s="375"/>
      <c r="X55" s="375"/>
      <c r="Y55" s="375"/>
      <c r="Z55" s="375"/>
      <c r="AA55" s="375"/>
      <c r="AB55" s="375"/>
      <c r="AC55" s="375"/>
      <c r="AD55" s="375"/>
      <c r="AE55" s="375"/>
      <c r="AF55" s="375"/>
      <c r="AG55" s="373">
        <f>'01 - Elektroinstalace'!J30</f>
        <v>0</v>
      </c>
      <c r="AH55" s="374"/>
      <c r="AI55" s="374"/>
      <c r="AJ55" s="374"/>
      <c r="AK55" s="374"/>
      <c r="AL55" s="374"/>
      <c r="AM55" s="374"/>
      <c r="AN55" s="373">
        <f>SUM(AG55,AT55)</f>
        <v>0</v>
      </c>
      <c r="AO55" s="374"/>
      <c r="AP55" s="374"/>
      <c r="AQ55" s="93" t="s">
        <v>82</v>
      </c>
      <c r="AR55" s="94"/>
      <c r="AS55" s="95">
        <v>0</v>
      </c>
      <c r="AT55" s="96">
        <f>ROUND(SUM(AV55:AW55),2)</f>
        <v>0</v>
      </c>
      <c r="AU55" s="97">
        <f>'01 - Elektroinstalace'!P87</f>
        <v>0</v>
      </c>
      <c r="AV55" s="96">
        <f>'01 - Elektroinstalace'!J33</f>
        <v>0</v>
      </c>
      <c r="AW55" s="96">
        <f>'01 - Elektroinstalace'!J34</f>
        <v>0</v>
      </c>
      <c r="AX55" s="96">
        <f>'01 - Elektroinstalace'!J35</f>
        <v>0</v>
      </c>
      <c r="AY55" s="96">
        <f>'01 - Elektroinstalace'!J36</f>
        <v>0</v>
      </c>
      <c r="AZ55" s="96">
        <f>'01 - Elektroinstalace'!F33</f>
        <v>0</v>
      </c>
      <c r="BA55" s="96">
        <f>'01 - Elektroinstalace'!F34</f>
        <v>0</v>
      </c>
      <c r="BB55" s="96">
        <f>'01 - Elektroinstalace'!F35</f>
        <v>0</v>
      </c>
      <c r="BC55" s="96">
        <f>'01 - Elektroinstalace'!F36</f>
        <v>0</v>
      </c>
      <c r="BD55" s="98">
        <f>'01 - Elektroinstalace'!F37</f>
        <v>0</v>
      </c>
      <c r="BT55" s="99" t="s">
        <v>83</v>
      </c>
      <c r="BV55" s="99" t="s">
        <v>77</v>
      </c>
      <c r="BW55" s="99" t="s">
        <v>84</v>
      </c>
      <c r="BX55" s="99" t="s">
        <v>5</v>
      </c>
      <c r="CL55" s="99" t="s">
        <v>19</v>
      </c>
      <c r="CM55" s="99" t="s">
        <v>85</v>
      </c>
    </row>
    <row r="56" spans="1:91" s="7" customFormat="1" ht="16.5" customHeight="1">
      <c r="A56" s="89" t="s">
        <v>79</v>
      </c>
      <c r="B56" s="90"/>
      <c r="C56" s="91"/>
      <c r="D56" s="375" t="s">
        <v>86</v>
      </c>
      <c r="E56" s="375"/>
      <c r="F56" s="375"/>
      <c r="G56" s="375"/>
      <c r="H56" s="375"/>
      <c r="I56" s="92"/>
      <c r="J56" s="375" t="s">
        <v>87</v>
      </c>
      <c r="K56" s="375"/>
      <c r="L56" s="375"/>
      <c r="M56" s="375"/>
      <c r="N56" s="375"/>
      <c r="O56" s="375"/>
      <c r="P56" s="375"/>
      <c r="Q56" s="375"/>
      <c r="R56" s="375"/>
      <c r="S56" s="375"/>
      <c r="T56" s="375"/>
      <c r="U56" s="375"/>
      <c r="V56" s="375"/>
      <c r="W56" s="375"/>
      <c r="X56" s="375"/>
      <c r="Y56" s="375"/>
      <c r="Z56" s="375"/>
      <c r="AA56" s="375"/>
      <c r="AB56" s="375"/>
      <c r="AC56" s="375"/>
      <c r="AD56" s="375"/>
      <c r="AE56" s="375"/>
      <c r="AF56" s="375"/>
      <c r="AG56" s="373">
        <f>'02 - Stavební úpravy'!J30</f>
        <v>0</v>
      </c>
      <c r="AH56" s="374"/>
      <c r="AI56" s="374"/>
      <c r="AJ56" s="374"/>
      <c r="AK56" s="374"/>
      <c r="AL56" s="374"/>
      <c r="AM56" s="374"/>
      <c r="AN56" s="373">
        <f>SUM(AG56,AT56)</f>
        <v>0</v>
      </c>
      <c r="AO56" s="374"/>
      <c r="AP56" s="374"/>
      <c r="AQ56" s="93" t="s">
        <v>82</v>
      </c>
      <c r="AR56" s="94"/>
      <c r="AS56" s="95">
        <v>0</v>
      </c>
      <c r="AT56" s="96">
        <f>ROUND(SUM(AV56:AW56),2)</f>
        <v>0</v>
      </c>
      <c r="AU56" s="97">
        <f>'02 - Stavební úpravy'!P82</f>
        <v>0</v>
      </c>
      <c r="AV56" s="96">
        <f>'02 - Stavební úpravy'!J33</f>
        <v>0</v>
      </c>
      <c r="AW56" s="96">
        <f>'02 - Stavební úpravy'!J34</f>
        <v>0</v>
      </c>
      <c r="AX56" s="96">
        <f>'02 - Stavební úpravy'!J35</f>
        <v>0</v>
      </c>
      <c r="AY56" s="96">
        <f>'02 - Stavební úpravy'!J36</f>
        <v>0</v>
      </c>
      <c r="AZ56" s="96">
        <f>'02 - Stavební úpravy'!F33</f>
        <v>0</v>
      </c>
      <c r="BA56" s="96">
        <f>'02 - Stavební úpravy'!F34</f>
        <v>0</v>
      </c>
      <c r="BB56" s="96">
        <f>'02 - Stavební úpravy'!F35</f>
        <v>0</v>
      </c>
      <c r="BC56" s="96">
        <f>'02 - Stavební úpravy'!F36</f>
        <v>0</v>
      </c>
      <c r="BD56" s="98">
        <f>'02 - Stavební úpravy'!F37</f>
        <v>0</v>
      </c>
      <c r="BT56" s="99" t="s">
        <v>83</v>
      </c>
      <c r="BV56" s="99" t="s">
        <v>77</v>
      </c>
      <c r="BW56" s="99" t="s">
        <v>88</v>
      </c>
      <c r="BX56" s="99" t="s">
        <v>5</v>
      </c>
      <c r="CL56" s="99" t="s">
        <v>19</v>
      </c>
      <c r="CM56" s="99" t="s">
        <v>85</v>
      </c>
    </row>
    <row r="57" spans="1:91" s="7" customFormat="1" ht="16.5" customHeight="1">
      <c r="A57" s="89" t="s">
        <v>79</v>
      </c>
      <c r="B57" s="90"/>
      <c r="C57" s="91"/>
      <c r="D57" s="375" t="s">
        <v>89</v>
      </c>
      <c r="E57" s="375"/>
      <c r="F57" s="375"/>
      <c r="G57" s="375"/>
      <c r="H57" s="375"/>
      <c r="I57" s="92"/>
      <c r="J57" s="375" t="s">
        <v>90</v>
      </c>
      <c r="K57" s="375"/>
      <c r="L57" s="375"/>
      <c r="M57" s="375"/>
      <c r="N57" s="375"/>
      <c r="O57" s="375"/>
      <c r="P57" s="375"/>
      <c r="Q57" s="375"/>
      <c r="R57" s="375"/>
      <c r="S57" s="375"/>
      <c r="T57" s="375"/>
      <c r="U57" s="375"/>
      <c r="V57" s="375"/>
      <c r="W57" s="375"/>
      <c r="X57" s="375"/>
      <c r="Y57" s="375"/>
      <c r="Z57" s="375"/>
      <c r="AA57" s="375"/>
      <c r="AB57" s="375"/>
      <c r="AC57" s="375"/>
      <c r="AD57" s="375"/>
      <c r="AE57" s="375"/>
      <c r="AF57" s="375"/>
      <c r="AG57" s="373">
        <f>'03 - Ostatní položky'!J30</f>
        <v>0</v>
      </c>
      <c r="AH57" s="374"/>
      <c r="AI57" s="374"/>
      <c r="AJ57" s="374"/>
      <c r="AK57" s="374"/>
      <c r="AL57" s="374"/>
      <c r="AM57" s="374"/>
      <c r="AN57" s="373">
        <f>SUM(AG57,AT57)</f>
        <v>0</v>
      </c>
      <c r="AO57" s="374"/>
      <c r="AP57" s="374"/>
      <c r="AQ57" s="93" t="s">
        <v>82</v>
      </c>
      <c r="AR57" s="94"/>
      <c r="AS57" s="100">
        <v>0</v>
      </c>
      <c r="AT57" s="101">
        <f>ROUND(SUM(AV57:AW57),2)</f>
        <v>0</v>
      </c>
      <c r="AU57" s="102">
        <f>'03 - Ostatní položky'!P89</f>
        <v>0</v>
      </c>
      <c r="AV57" s="101">
        <f>'03 - Ostatní položky'!J33</f>
        <v>0</v>
      </c>
      <c r="AW57" s="101">
        <f>'03 - Ostatní položky'!J34</f>
        <v>0</v>
      </c>
      <c r="AX57" s="101">
        <f>'03 - Ostatní položky'!J35</f>
        <v>0</v>
      </c>
      <c r="AY57" s="101">
        <f>'03 - Ostatní položky'!J36</f>
        <v>0</v>
      </c>
      <c r="AZ57" s="101">
        <f>'03 - Ostatní položky'!F33</f>
        <v>0</v>
      </c>
      <c r="BA57" s="101">
        <f>'03 - Ostatní položky'!F34</f>
        <v>0</v>
      </c>
      <c r="BB57" s="101">
        <f>'03 - Ostatní položky'!F35</f>
        <v>0</v>
      </c>
      <c r="BC57" s="101">
        <f>'03 - Ostatní položky'!F36</f>
        <v>0</v>
      </c>
      <c r="BD57" s="103">
        <f>'03 - Ostatní položky'!F37</f>
        <v>0</v>
      </c>
      <c r="BT57" s="99" t="s">
        <v>83</v>
      </c>
      <c r="BV57" s="99" t="s">
        <v>77</v>
      </c>
      <c r="BW57" s="99" t="s">
        <v>91</v>
      </c>
      <c r="BX57" s="99" t="s">
        <v>5</v>
      </c>
      <c r="CL57" s="99" t="s">
        <v>19</v>
      </c>
      <c r="CM57" s="99" t="s">
        <v>85</v>
      </c>
    </row>
    <row r="58" spans="1:91" s="2" customFormat="1" ht="30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42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91" s="2" customFormat="1" ht="6.95" customHeight="1">
      <c r="A59" s="37"/>
      <c r="B59" s="50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42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</sheetData>
  <sheetProtection algorithmName="SHA-512" hashValue="fmpA5JTUTrpGEsMl+h9BaF9KlfjOuJSnLhd0S3FQCirE4r0RQe+CXQw/yA4nzErBq5mBl5CYQOCdwOeCgJC3dA==" saltValue="W1oJBg9YhaaGyt6Un9L07a+/Ztwc651doGRe6X8pEuplZPmGLM9ybpWyyy5k3sVhacPCT5feZD73qXkeM0Sm1Q==" spinCount="100000" sheet="1" objects="1" scenarios="1" formatColumns="0" formatRows="0"/>
  <mergeCells count="50">
    <mergeCell ref="AR2:BE2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01 - Elektroinstalace'!C2" display="/" xr:uid="{00000000-0004-0000-0000-000000000000}"/>
    <hyperlink ref="A56" location="'02 - Stavební úpravy'!C2" display="/" xr:uid="{00000000-0004-0000-0000-000001000000}"/>
    <hyperlink ref="A57" location="'03 - Ostatní položky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35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AT2" s="20" t="s">
        <v>84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85</v>
      </c>
    </row>
    <row r="4" spans="1:46" s="1" customFormat="1" ht="24.95" customHeight="1">
      <c r="B4" s="23"/>
      <c r="D4" s="106" t="s">
        <v>92</v>
      </c>
      <c r="L4" s="23"/>
      <c r="M4" s="107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08" t="s">
        <v>16</v>
      </c>
      <c r="L6" s="23"/>
    </row>
    <row r="7" spans="1:46" s="1" customFormat="1" ht="16.5" customHeight="1">
      <c r="B7" s="23"/>
      <c r="E7" s="379" t="str">
        <f>'Rekapitulace stavby'!K6</f>
        <v>Rekonstrukce elektroinstalace pavilonu A, B, C ZŠG Vítkov</v>
      </c>
      <c r="F7" s="380"/>
      <c r="G7" s="380"/>
      <c r="H7" s="380"/>
      <c r="L7" s="23"/>
    </row>
    <row r="8" spans="1:46" s="2" customFormat="1" ht="12" customHeight="1">
      <c r="A8" s="37"/>
      <c r="B8" s="42"/>
      <c r="C8" s="37"/>
      <c r="D8" s="108" t="s">
        <v>93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81" t="s">
        <v>94</v>
      </c>
      <c r="F9" s="382"/>
      <c r="G9" s="382"/>
      <c r="H9" s="382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19</v>
      </c>
      <c r="G11" s="37"/>
      <c r="H11" s="37"/>
      <c r="I11" s="108" t="s">
        <v>20</v>
      </c>
      <c r="J11" s="110" t="s">
        <v>19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21</v>
      </c>
      <c r="E12" s="37"/>
      <c r="F12" s="110" t="s">
        <v>22</v>
      </c>
      <c r="G12" s="37"/>
      <c r="H12" s="37"/>
      <c r="I12" s="108" t="s">
        <v>23</v>
      </c>
      <c r="J12" s="111">
        <f>'Rekapitulace stavby'!AN8</f>
        <v>46141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24</v>
      </c>
      <c r="E14" s="37"/>
      <c r="F14" s="37"/>
      <c r="G14" s="37"/>
      <c r="H14" s="37"/>
      <c r="I14" s="108" t="s">
        <v>25</v>
      </c>
      <c r="J14" s="110" t="s">
        <v>26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27</v>
      </c>
      <c r="F15" s="37"/>
      <c r="G15" s="37"/>
      <c r="H15" s="37"/>
      <c r="I15" s="108" t="s">
        <v>28</v>
      </c>
      <c r="J15" s="110" t="s">
        <v>29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30</v>
      </c>
      <c r="E17" s="37"/>
      <c r="F17" s="37"/>
      <c r="G17" s="37"/>
      <c r="H17" s="37"/>
      <c r="I17" s="108" t="s">
        <v>25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83" t="str">
        <f>'Rekapitulace stavby'!E14</f>
        <v>Vyplň údaj</v>
      </c>
      <c r="F18" s="384"/>
      <c r="G18" s="384"/>
      <c r="H18" s="384"/>
      <c r="I18" s="108" t="s">
        <v>28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32</v>
      </c>
      <c r="E20" s="37"/>
      <c r="F20" s="37"/>
      <c r="G20" s="37"/>
      <c r="H20" s="37"/>
      <c r="I20" s="108" t="s">
        <v>25</v>
      </c>
      <c r="J20" s="110" t="str">
        <f>IF('Rekapitulace stavby'!AN16="","",'Rekapitulace stavby'!AN16)</f>
        <v/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tr">
        <f>IF('Rekapitulace stavby'!E17="","",'Rekapitulace stavby'!E17)</f>
        <v xml:space="preserve"> </v>
      </c>
      <c r="F21" s="37"/>
      <c r="G21" s="37"/>
      <c r="H21" s="37"/>
      <c r="I21" s="108" t="s">
        <v>28</v>
      </c>
      <c r="J21" s="110" t="str">
        <f>IF('Rekapitulace stavby'!AN17="","",'Rekapitulace stavby'!AN17)</f>
        <v/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35</v>
      </c>
      <c r="E23" s="37"/>
      <c r="F23" s="37"/>
      <c r="G23" s="37"/>
      <c r="H23" s="37"/>
      <c r="I23" s="108" t="s">
        <v>25</v>
      </c>
      <c r="J23" s="110" t="s">
        <v>36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37</v>
      </c>
      <c r="F24" s="37"/>
      <c r="G24" s="37"/>
      <c r="H24" s="37"/>
      <c r="I24" s="108" t="s">
        <v>28</v>
      </c>
      <c r="J24" s="110" t="s">
        <v>38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39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2"/>
      <c r="B27" s="113"/>
      <c r="C27" s="112"/>
      <c r="D27" s="112"/>
      <c r="E27" s="385" t="s">
        <v>19</v>
      </c>
      <c r="F27" s="385"/>
      <c r="G27" s="385"/>
      <c r="H27" s="385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41</v>
      </c>
      <c r="E30" s="37"/>
      <c r="F30" s="37"/>
      <c r="G30" s="37"/>
      <c r="H30" s="37"/>
      <c r="I30" s="37"/>
      <c r="J30" s="117">
        <f>ROUND(J87,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43</v>
      </c>
      <c r="G32" s="37"/>
      <c r="H32" s="37"/>
      <c r="I32" s="118" t="s">
        <v>42</v>
      </c>
      <c r="J32" s="118" t="s">
        <v>44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45</v>
      </c>
      <c r="E33" s="108" t="s">
        <v>46</v>
      </c>
      <c r="F33" s="120">
        <f>ROUND((SUM(BE87:BE354)),  2)</f>
        <v>0</v>
      </c>
      <c r="G33" s="37"/>
      <c r="H33" s="37"/>
      <c r="I33" s="121">
        <v>0.21</v>
      </c>
      <c r="J33" s="120">
        <f>ROUND(((SUM(BE87:BE354))*I33),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47</v>
      </c>
      <c r="F34" s="120">
        <f>ROUND((SUM(BF87:BF354)),  2)</f>
        <v>0</v>
      </c>
      <c r="G34" s="37"/>
      <c r="H34" s="37"/>
      <c r="I34" s="121">
        <v>0.12</v>
      </c>
      <c r="J34" s="120">
        <f>ROUND(((SUM(BF87:BF354))*I34),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48</v>
      </c>
      <c r="F35" s="120">
        <f>ROUND((SUM(BG87:BG354)),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49</v>
      </c>
      <c r="F36" s="120">
        <f>ROUND((SUM(BH87:BH354)),  2)</f>
        <v>0</v>
      </c>
      <c r="G36" s="37"/>
      <c r="H36" s="37"/>
      <c r="I36" s="121">
        <v>0.12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50</v>
      </c>
      <c r="F37" s="120">
        <f>ROUND((SUM(BI87:BI354)),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51</v>
      </c>
      <c r="E39" s="124"/>
      <c r="F39" s="124"/>
      <c r="G39" s="125" t="s">
        <v>52</v>
      </c>
      <c r="H39" s="126" t="s">
        <v>53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95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86" t="str">
        <f>E7</f>
        <v>Rekonstrukce elektroinstalace pavilonu A, B, C ZŠG Vítkov</v>
      </c>
      <c r="F48" s="387"/>
      <c r="G48" s="387"/>
      <c r="H48" s="387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93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58" t="str">
        <f>E9</f>
        <v>01 - Elektroinstalace</v>
      </c>
      <c r="F50" s="388"/>
      <c r="G50" s="388"/>
      <c r="H50" s="388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21</v>
      </c>
      <c r="D52" s="39"/>
      <c r="E52" s="39"/>
      <c r="F52" s="30" t="str">
        <f>F12</f>
        <v>Komenského 754, Vítkov</v>
      </c>
      <c r="G52" s="39"/>
      <c r="H52" s="39"/>
      <c r="I52" s="32" t="s">
        <v>23</v>
      </c>
      <c r="J52" s="62">
        <f>IF(J12="","",J12)</f>
        <v>46141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5.2" customHeight="1">
      <c r="A54" s="37"/>
      <c r="B54" s="38"/>
      <c r="C54" s="32" t="s">
        <v>24</v>
      </c>
      <c r="D54" s="39"/>
      <c r="E54" s="39"/>
      <c r="F54" s="30" t="str">
        <f>E15</f>
        <v>Základní škola a gymnázium Vítkov, p.o.</v>
      </c>
      <c r="G54" s="39"/>
      <c r="H54" s="39"/>
      <c r="I54" s="32" t="s">
        <v>32</v>
      </c>
      <c r="J54" s="35" t="str">
        <f>E21</f>
        <v xml:space="preserve"> 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30</v>
      </c>
      <c r="D55" s="39"/>
      <c r="E55" s="39"/>
      <c r="F55" s="30" t="str">
        <f>IF(E18="","",E18)</f>
        <v>Vyplň údaj</v>
      </c>
      <c r="G55" s="39"/>
      <c r="H55" s="39"/>
      <c r="I55" s="32" t="s">
        <v>35</v>
      </c>
      <c r="J55" s="35" t="str">
        <f>E24</f>
        <v>Bc. Lukáš Bělíček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96</v>
      </c>
      <c r="D57" s="134"/>
      <c r="E57" s="134"/>
      <c r="F57" s="134"/>
      <c r="G57" s="134"/>
      <c r="H57" s="134"/>
      <c r="I57" s="134"/>
      <c r="J57" s="135" t="s">
        <v>97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73</v>
      </c>
      <c r="D59" s="39"/>
      <c r="E59" s="39"/>
      <c r="F59" s="39"/>
      <c r="G59" s="39"/>
      <c r="H59" s="39"/>
      <c r="I59" s="39"/>
      <c r="J59" s="80">
        <f>J87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98</v>
      </c>
    </row>
    <row r="60" spans="1:47" s="9" customFormat="1" ht="24.95" customHeight="1">
      <c r="B60" s="137"/>
      <c r="C60" s="138"/>
      <c r="D60" s="139" t="s">
        <v>99</v>
      </c>
      <c r="E60" s="140"/>
      <c r="F60" s="140"/>
      <c r="G60" s="140"/>
      <c r="H60" s="140"/>
      <c r="I60" s="140"/>
      <c r="J60" s="141">
        <f>J88</f>
        <v>0</v>
      </c>
      <c r="K60" s="138"/>
      <c r="L60" s="142"/>
    </row>
    <row r="61" spans="1:47" s="10" customFormat="1" ht="19.899999999999999" customHeight="1">
      <c r="B61" s="143"/>
      <c r="C61" s="144"/>
      <c r="D61" s="145" t="s">
        <v>100</v>
      </c>
      <c r="E61" s="146"/>
      <c r="F61" s="146"/>
      <c r="G61" s="146"/>
      <c r="H61" s="146"/>
      <c r="I61" s="146"/>
      <c r="J61" s="147">
        <f>J89</f>
        <v>0</v>
      </c>
      <c r="K61" s="144"/>
      <c r="L61" s="148"/>
    </row>
    <row r="62" spans="1:47" s="9" customFormat="1" ht="24.95" customHeight="1">
      <c r="B62" s="137"/>
      <c r="C62" s="138"/>
      <c r="D62" s="139" t="s">
        <v>101</v>
      </c>
      <c r="E62" s="140"/>
      <c r="F62" s="140"/>
      <c r="G62" s="140"/>
      <c r="H62" s="140"/>
      <c r="I62" s="140"/>
      <c r="J62" s="141">
        <f>J100</f>
        <v>0</v>
      </c>
      <c r="K62" s="138"/>
      <c r="L62" s="142"/>
    </row>
    <row r="63" spans="1:47" s="10" customFormat="1" ht="19.899999999999999" customHeight="1">
      <c r="B63" s="143"/>
      <c r="C63" s="144"/>
      <c r="D63" s="145" t="s">
        <v>102</v>
      </c>
      <c r="E63" s="146"/>
      <c r="F63" s="146"/>
      <c r="G63" s="146"/>
      <c r="H63" s="146"/>
      <c r="I63" s="146"/>
      <c r="J63" s="147">
        <f>J101</f>
        <v>0</v>
      </c>
      <c r="K63" s="144"/>
      <c r="L63" s="148"/>
    </row>
    <row r="64" spans="1:47" s="10" customFormat="1" ht="19.899999999999999" customHeight="1">
      <c r="B64" s="143"/>
      <c r="C64" s="144"/>
      <c r="D64" s="145" t="s">
        <v>103</v>
      </c>
      <c r="E64" s="146"/>
      <c r="F64" s="146"/>
      <c r="G64" s="146"/>
      <c r="H64" s="146"/>
      <c r="I64" s="146"/>
      <c r="J64" s="147">
        <f>J268</f>
        <v>0</v>
      </c>
      <c r="K64" s="144"/>
      <c r="L64" s="148"/>
    </row>
    <row r="65" spans="1:31" s="9" customFormat="1" ht="24.95" customHeight="1">
      <c r="B65" s="137"/>
      <c r="C65" s="138"/>
      <c r="D65" s="139" t="s">
        <v>104</v>
      </c>
      <c r="E65" s="140"/>
      <c r="F65" s="140"/>
      <c r="G65" s="140"/>
      <c r="H65" s="140"/>
      <c r="I65" s="140"/>
      <c r="J65" s="141">
        <f>J299</f>
        <v>0</v>
      </c>
      <c r="K65" s="138"/>
      <c r="L65" s="142"/>
    </row>
    <row r="66" spans="1:31" s="10" customFormat="1" ht="19.899999999999999" customHeight="1">
      <c r="B66" s="143"/>
      <c r="C66" s="144"/>
      <c r="D66" s="145" t="s">
        <v>105</v>
      </c>
      <c r="E66" s="146"/>
      <c r="F66" s="146"/>
      <c r="G66" s="146"/>
      <c r="H66" s="146"/>
      <c r="I66" s="146"/>
      <c r="J66" s="147">
        <f>J300</f>
        <v>0</v>
      </c>
      <c r="K66" s="144"/>
      <c r="L66" s="148"/>
    </row>
    <row r="67" spans="1:31" s="10" customFormat="1" ht="19.899999999999999" customHeight="1">
      <c r="B67" s="143"/>
      <c r="C67" s="144"/>
      <c r="D67" s="145" t="s">
        <v>106</v>
      </c>
      <c r="E67" s="146"/>
      <c r="F67" s="146"/>
      <c r="G67" s="146"/>
      <c r="H67" s="146"/>
      <c r="I67" s="146"/>
      <c r="J67" s="147">
        <f>J303</f>
        <v>0</v>
      </c>
      <c r="K67" s="144"/>
      <c r="L67" s="148"/>
    </row>
    <row r="68" spans="1:31" s="2" customFormat="1" ht="21.75" customHeight="1">
      <c r="A68" s="37"/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109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pans="1:31" s="2" customFormat="1" ht="6.95" customHeight="1">
      <c r="A69" s="37"/>
      <c r="B69" s="50"/>
      <c r="C69" s="51"/>
      <c r="D69" s="51"/>
      <c r="E69" s="51"/>
      <c r="F69" s="51"/>
      <c r="G69" s="51"/>
      <c r="H69" s="51"/>
      <c r="I69" s="51"/>
      <c r="J69" s="51"/>
      <c r="K69" s="51"/>
      <c r="L69" s="109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3" spans="1:31" s="2" customFormat="1" ht="6.95" customHeight="1">
      <c r="A73" s="37"/>
      <c r="B73" s="52"/>
      <c r="C73" s="53"/>
      <c r="D73" s="53"/>
      <c r="E73" s="53"/>
      <c r="F73" s="53"/>
      <c r="G73" s="53"/>
      <c r="H73" s="53"/>
      <c r="I73" s="53"/>
      <c r="J73" s="53"/>
      <c r="K73" s="53"/>
      <c r="L73" s="109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24.95" customHeight="1">
      <c r="A74" s="37"/>
      <c r="B74" s="38"/>
      <c r="C74" s="26" t="s">
        <v>107</v>
      </c>
      <c r="D74" s="39"/>
      <c r="E74" s="39"/>
      <c r="F74" s="39"/>
      <c r="G74" s="39"/>
      <c r="H74" s="39"/>
      <c r="I74" s="39"/>
      <c r="J74" s="39"/>
      <c r="K74" s="39"/>
      <c r="L74" s="109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6.95" customHeight="1">
      <c r="A75" s="37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109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12" customHeight="1">
      <c r="A76" s="37"/>
      <c r="B76" s="38"/>
      <c r="C76" s="32" t="s">
        <v>16</v>
      </c>
      <c r="D76" s="39"/>
      <c r="E76" s="39"/>
      <c r="F76" s="39"/>
      <c r="G76" s="39"/>
      <c r="H76" s="39"/>
      <c r="I76" s="39"/>
      <c r="J76" s="39"/>
      <c r="K76" s="39"/>
      <c r="L76" s="10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16.5" customHeight="1">
      <c r="A77" s="37"/>
      <c r="B77" s="38"/>
      <c r="C77" s="39"/>
      <c r="D77" s="39"/>
      <c r="E77" s="386" t="str">
        <f>E7</f>
        <v>Rekonstrukce elektroinstalace pavilonu A, B, C ZŠG Vítkov</v>
      </c>
      <c r="F77" s="387"/>
      <c r="G77" s="387"/>
      <c r="H77" s="387"/>
      <c r="I77" s="39"/>
      <c r="J77" s="39"/>
      <c r="K77" s="39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12" customHeight="1">
      <c r="A78" s="37"/>
      <c r="B78" s="38"/>
      <c r="C78" s="32" t="s">
        <v>93</v>
      </c>
      <c r="D78" s="39"/>
      <c r="E78" s="39"/>
      <c r="F78" s="39"/>
      <c r="G78" s="39"/>
      <c r="H78" s="39"/>
      <c r="I78" s="39"/>
      <c r="J78" s="39"/>
      <c r="K78" s="39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16.5" customHeight="1">
      <c r="A79" s="37"/>
      <c r="B79" s="38"/>
      <c r="C79" s="39"/>
      <c r="D79" s="39"/>
      <c r="E79" s="358" t="str">
        <f>E9</f>
        <v>01 - Elektroinstalace</v>
      </c>
      <c r="F79" s="388"/>
      <c r="G79" s="388"/>
      <c r="H79" s="388"/>
      <c r="I79" s="39"/>
      <c r="J79" s="39"/>
      <c r="K79" s="39"/>
      <c r="L79" s="109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6.95" customHeight="1">
      <c r="A80" s="37"/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109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12" customHeight="1">
      <c r="A81" s="37"/>
      <c r="B81" s="38"/>
      <c r="C81" s="32" t="s">
        <v>21</v>
      </c>
      <c r="D81" s="39"/>
      <c r="E81" s="39"/>
      <c r="F81" s="30" t="str">
        <f>F12</f>
        <v>Komenského 754, Vítkov</v>
      </c>
      <c r="G81" s="39"/>
      <c r="H81" s="39"/>
      <c r="I81" s="32" t="s">
        <v>23</v>
      </c>
      <c r="J81" s="62">
        <f>IF(J12="","",J12)</f>
        <v>46141</v>
      </c>
      <c r="K81" s="39"/>
      <c r="L81" s="10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6.95" customHeight="1">
      <c r="A82" s="37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10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15.2" customHeight="1">
      <c r="A83" s="37"/>
      <c r="B83" s="38"/>
      <c r="C83" s="32" t="s">
        <v>24</v>
      </c>
      <c r="D83" s="39"/>
      <c r="E83" s="39"/>
      <c r="F83" s="30" t="str">
        <f>E15</f>
        <v>Základní škola a gymnázium Vítkov, p.o.</v>
      </c>
      <c r="G83" s="39"/>
      <c r="H83" s="39"/>
      <c r="I83" s="32" t="s">
        <v>32</v>
      </c>
      <c r="J83" s="35" t="str">
        <f>E21</f>
        <v xml:space="preserve"> </v>
      </c>
      <c r="K83" s="39"/>
      <c r="L83" s="10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15.2" customHeight="1">
      <c r="A84" s="37"/>
      <c r="B84" s="38"/>
      <c r="C84" s="32" t="s">
        <v>30</v>
      </c>
      <c r="D84" s="39"/>
      <c r="E84" s="39"/>
      <c r="F84" s="30" t="str">
        <f>IF(E18="","",E18)</f>
        <v>Vyplň údaj</v>
      </c>
      <c r="G84" s="39"/>
      <c r="H84" s="39"/>
      <c r="I84" s="32" t="s">
        <v>35</v>
      </c>
      <c r="J84" s="35" t="str">
        <f>E24</f>
        <v>Bc. Lukáš Bělíček</v>
      </c>
      <c r="K84" s="39"/>
      <c r="L84" s="10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2" customFormat="1" ht="10.35" customHeight="1">
      <c r="A85" s="37"/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10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5" s="11" customFormat="1" ht="29.25" customHeight="1">
      <c r="A86" s="149"/>
      <c r="B86" s="150"/>
      <c r="C86" s="151" t="s">
        <v>108</v>
      </c>
      <c r="D86" s="152" t="s">
        <v>60</v>
      </c>
      <c r="E86" s="152" t="s">
        <v>56</v>
      </c>
      <c r="F86" s="152" t="s">
        <v>57</v>
      </c>
      <c r="G86" s="152" t="s">
        <v>109</v>
      </c>
      <c r="H86" s="152" t="s">
        <v>110</v>
      </c>
      <c r="I86" s="152" t="s">
        <v>111</v>
      </c>
      <c r="J86" s="152" t="s">
        <v>97</v>
      </c>
      <c r="K86" s="153" t="s">
        <v>112</v>
      </c>
      <c r="L86" s="154"/>
      <c r="M86" s="71" t="s">
        <v>19</v>
      </c>
      <c r="N86" s="72" t="s">
        <v>45</v>
      </c>
      <c r="O86" s="72" t="s">
        <v>113</v>
      </c>
      <c r="P86" s="72" t="s">
        <v>114</v>
      </c>
      <c r="Q86" s="72" t="s">
        <v>115</v>
      </c>
      <c r="R86" s="72" t="s">
        <v>116</v>
      </c>
      <c r="S86" s="72" t="s">
        <v>117</v>
      </c>
      <c r="T86" s="73" t="s">
        <v>118</v>
      </c>
      <c r="U86" s="149"/>
      <c r="V86" s="149"/>
      <c r="W86" s="149"/>
      <c r="X86" s="149"/>
      <c r="Y86" s="149"/>
      <c r="Z86" s="149"/>
      <c r="AA86" s="149"/>
      <c r="AB86" s="149"/>
      <c r="AC86" s="149"/>
      <c r="AD86" s="149"/>
      <c r="AE86" s="149"/>
    </row>
    <row r="87" spans="1:65" s="2" customFormat="1" ht="22.9" customHeight="1">
      <c r="A87" s="37"/>
      <c r="B87" s="38"/>
      <c r="C87" s="78" t="s">
        <v>119</v>
      </c>
      <c r="D87" s="39"/>
      <c r="E87" s="39"/>
      <c r="F87" s="39"/>
      <c r="G87" s="39"/>
      <c r="H87" s="39"/>
      <c r="I87" s="39"/>
      <c r="J87" s="155">
        <f>BK87</f>
        <v>0</v>
      </c>
      <c r="K87" s="39"/>
      <c r="L87" s="42"/>
      <c r="M87" s="74"/>
      <c r="N87" s="156"/>
      <c r="O87" s="75"/>
      <c r="P87" s="157">
        <f>P88+P100+P299</f>
        <v>0</v>
      </c>
      <c r="Q87" s="75"/>
      <c r="R87" s="157">
        <f>R88+R100+R299</f>
        <v>2.5541199519999993</v>
      </c>
      <c r="S87" s="75"/>
      <c r="T87" s="158">
        <f>T88+T100+T299</f>
        <v>7.4728899999999996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T87" s="20" t="s">
        <v>74</v>
      </c>
      <c r="AU87" s="20" t="s">
        <v>98</v>
      </c>
      <c r="BK87" s="159">
        <f>BK88+BK100+BK299</f>
        <v>0</v>
      </c>
    </row>
    <row r="88" spans="1:65" s="12" customFormat="1" ht="25.9" customHeight="1">
      <c r="B88" s="160"/>
      <c r="C88" s="161"/>
      <c r="D88" s="162" t="s">
        <v>74</v>
      </c>
      <c r="E88" s="163" t="s">
        <v>120</v>
      </c>
      <c r="F88" s="163" t="s">
        <v>121</v>
      </c>
      <c r="G88" s="161"/>
      <c r="H88" s="161"/>
      <c r="I88" s="164"/>
      <c r="J88" s="165">
        <f>BK88</f>
        <v>0</v>
      </c>
      <c r="K88" s="161"/>
      <c r="L88" s="166"/>
      <c r="M88" s="167"/>
      <c r="N88" s="168"/>
      <c r="O88" s="168"/>
      <c r="P88" s="169">
        <f>P89</f>
        <v>0</v>
      </c>
      <c r="Q88" s="168"/>
      <c r="R88" s="169">
        <f>R89</f>
        <v>0</v>
      </c>
      <c r="S88" s="168"/>
      <c r="T88" s="170">
        <f>T89</f>
        <v>0</v>
      </c>
      <c r="AR88" s="171" t="s">
        <v>83</v>
      </c>
      <c r="AT88" s="172" t="s">
        <v>74</v>
      </c>
      <c r="AU88" s="172" t="s">
        <v>75</v>
      </c>
      <c r="AY88" s="171" t="s">
        <v>122</v>
      </c>
      <c r="BK88" s="173">
        <f>BK89</f>
        <v>0</v>
      </c>
    </row>
    <row r="89" spans="1:65" s="12" customFormat="1" ht="22.9" customHeight="1">
      <c r="B89" s="160"/>
      <c r="C89" s="161"/>
      <c r="D89" s="162" t="s">
        <v>74</v>
      </c>
      <c r="E89" s="174" t="s">
        <v>123</v>
      </c>
      <c r="F89" s="174" t="s">
        <v>124</v>
      </c>
      <c r="G89" s="161"/>
      <c r="H89" s="161"/>
      <c r="I89" s="164"/>
      <c r="J89" s="175">
        <f>BK89</f>
        <v>0</v>
      </c>
      <c r="K89" s="161"/>
      <c r="L89" s="166"/>
      <c r="M89" s="167"/>
      <c r="N89" s="168"/>
      <c r="O89" s="168"/>
      <c r="P89" s="169">
        <f>SUM(P90:P99)</f>
        <v>0</v>
      </c>
      <c r="Q89" s="168"/>
      <c r="R89" s="169">
        <f>SUM(R90:R99)</f>
        <v>0</v>
      </c>
      <c r="S89" s="168"/>
      <c r="T89" s="170">
        <f>SUM(T90:T99)</f>
        <v>0</v>
      </c>
      <c r="AR89" s="171" t="s">
        <v>83</v>
      </c>
      <c r="AT89" s="172" t="s">
        <v>74</v>
      </c>
      <c r="AU89" s="172" t="s">
        <v>83</v>
      </c>
      <c r="AY89" s="171" t="s">
        <v>122</v>
      </c>
      <c r="BK89" s="173">
        <f>SUM(BK90:BK99)</f>
        <v>0</v>
      </c>
    </row>
    <row r="90" spans="1:65" s="2" customFormat="1" ht="24.2" customHeight="1">
      <c r="A90" s="37"/>
      <c r="B90" s="38"/>
      <c r="C90" s="176" t="s">
        <v>125</v>
      </c>
      <c r="D90" s="176" t="s">
        <v>126</v>
      </c>
      <c r="E90" s="177" t="s">
        <v>127</v>
      </c>
      <c r="F90" s="178" t="s">
        <v>128</v>
      </c>
      <c r="G90" s="179" t="s">
        <v>129</v>
      </c>
      <c r="H90" s="180">
        <v>25</v>
      </c>
      <c r="I90" s="181"/>
      <c r="J90" s="182">
        <f>ROUND(I90*H90,2)</f>
        <v>0</v>
      </c>
      <c r="K90" s="178" t="s">
        <v>130</v>
      </c>
      <c r="L90" s="42"/>
      <c r="M90" s="183" t="s">
        <v>19</v>
      </c>
      <c r="N90" s="184" t="s">
        <v>46</v>
      </c>
      <c r="O90" s="67"/>
      <c r="P90" s="185">
        <f>O90*H90</f>
        <v>0</v>
      </c>
      <c r="Q90" s="185">
        <v>0</v>
      </c>
      <c r="R90" s="185">
        <f>Q90*H90</f>
        <v>0</v>
      </c>
      <c r="S90" s="185">
        <v>0</v>
      </c>
      <c r="T90" s="186">
        <f>S90*H90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187" t="s">
        <v>131</v>
      </c>
      <c r="AT90" s="187" t="s">
        <v>126</v>
      </c>
      <c r="AU90" s="187" t="s">
        <v>85</v>
      </c>
      <c r="AY90" s="20" t="s">
        <v>122</v>
      </c>
      <c r="BE90" s="188">
        <f>IF(N90="základní",J90,0)</f>
        <v>0</v>
      </c>
      <c r="BF90" s="188">
        <f>IF(N90="snížená",J90,0)</f>
        <v>0</v>
      </c>
      <c r="BG90" s="188">
        <f>IF(N90="zákl. přenesená",J90,0)</f>
        <v>0</v>
      </c>
      <c r="BH90" s="188">
        <f>IF(N90="sníž. přenesená",J90,0)</f>
        <v>0</v>
      </c>
      <c r="BI90" s="188">
        <f>IF(N90="nulová",J90,0)</f>
        <v>0</v>
      </c>
      <c r="BJ90" s="20" t="s">
        <v>83</v>
      </c>
      <c r="BK90" s="188">
        <f>ROUND(I90*H90,2)</f>
        <v>0</v>
      </c>
      <c r="BL90" s="20" t="s">
        <v>131</v>
      </c>
      <c r="BM90" s="187" t="s">
        <v>132</v>
      </c>
    </row>
    <row r="91" spans="1:65" s="2" customFormat="1" ht="11.25">
      <c r="A91" s="37"/>
      <c r="B91" s="38"/>
      <c r="C91" s="39"/>
      <c r="D91" s="189" t="s">
        <v>133</v>
      </c>
      <c r="E91" s="39"/>
      <c r="F91" s="190" t="s">
        <v>134</v>
      </c>
      <c r="G91" s="39"/>
      <c r="H91" s="39"/>
      <c r="I91" s="191"/>
      <c r="J91" s="39"/>
      <c r="K91" s="39"/>
      <c r="L91" s="42"/>
      <c r="M91" s="192"/>
      <c r="N91" s="193"/>
      <c r="O91" s="67"/>
      <c r="P91" s="67"/>
      <c r="Q91" s="67"/>
      <c r="R91" s="67"/>
      <c r="S91" s="67"/>
      <c r="T91" s="68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20" t="s">
        <v>133</v>
      </c>
      <c r="AU91" s="20" t="s">
        <v>85</v>
      </c>
    </row>
    <row r="92" spans="1:65" s="13" customFormat="1" ht="11.25">
      <c r="B92" s="194"/>
      <c r="C92" s="195"/>
      <c r="D92" s="196" t="s">
        <v>135</v>
      </c>
      <c r="E92" s="197" t="s">
        <v>19</v>
      </c>
      <c r="F92" s="198" t="s">
        <v>136</v>
      </c>
      <c r="G92" s="195"/>
      <c r="H92" s="197" t="s">
        <v>19</v>
      </c>
      <c r="I92" s="199"/>
      <c r="J92" s="195"/>
      <c r="K92" s="195"/>
      <c r="L92" s="200"/>
      <c r="M92" s="201"/>
      <c r="N92" s="202"/>
      <c r="O92" s="202"/>
      <c r="P92" s="202"/>
      <c r="Q92" s="202"/>
      <c r="R92" s="202"/>
      <c r="S92" s="202"/>
      <c r="T92" s="203"/>
      <c r="AT92" s="204" t="s">
        <v>135</v>
      </c>
      <c r="AU92" s="204" t="s">
        <v>85</v>
      </c>
      <c r="AV92" s="13" t="s">
        <v>83</v>
      </c>
      <c r="AW92" s="13" t="s">
        <v>34</v>
      </c>
      <c r="AX92" s="13" t="s">
        <v>75</v>
      </c>
      <c r="AY92" s="204" t="s">
        <v>122</v>
      </c>
    </row>
    <row r="93" spans="1:65" s="14" customFormat="1" ht="11.25">
      <c r="B93" s="205"/>
      <c r="C93" s="206"/>
      <c r="D93" s="196" t="s">
        <v>135</v>
      </c>
      <c r="E93" s="207" t="s">
        <v>19</v>
      </c>
      <c r="F93" s="208" t="s">
        <v>137</v>
      </c>
      <c r="G93" s="206"/>
      <c r="H93" s="209">
        <v>25</v>
      </c>
      <c r="I93" s="210"/>
      <c r="J93" s="206"/>
      <c r="K93" s="206"/>
      <c r="L93" s="211"/>
      <c r="M93" s="212"/>
      <c r="N93" s="213"/>
      <c r="O93" s="213"/>
      <c r="P93" s="213"/>
      <c r="Q93" s="213"/>
      <c r="R93" s="213"/>
      <c r="S93" s="213"/>
      <c r="T93" s="214"/>
      <c r="AT93" s="215" t="s">
        <v>135</v>
      </c>
      <c r="AU93" s="215" t="s">
        <v>85</v>
      </c>
      <c r="AV93" s="14" t="s">
        <v>85</v>
      </c>
      <c r="AW93" s="14" t="s">
        <v>34</v>
      </c>
      <c r="AX93" s="14" t="s">
        <v>83</v>
      </c>
      <c r="AY93" s="215" t="s">
        <v>122</v>
      </c>
    </row>
    <row r="94" spans="1:65" s="2" customFormat="1" ht="33" customHeight="1">
      <c r="A94" s="37"/>
      <c r="B94" s="38"/>
      <c r="C94" s="176" t="s">
        <v>138</v>
      </c>
      <c r="D94" s="176" t="s">
        <v>126</v>
      </c>
      <c r="E94" s="177" t="s">
        <v>139</v>
      </c>
      <c r="F94" s="178" t="s">
        <v>140</v>
      </c>
      <c r="G94" s="179" t="s">
        <v>129</v>
      </c>
      <c r="H94" s="180">
        <v>50</v>
      </c>
      <c r="I94" s="181"/>
      <c r="J94" s="182">
        <f>ROUND(I94*H94,2)</f>
        <v>0</v>
      </c>
      <c r="K94" s="178" t="s">
        <v>130</v>
      </c>
      <c r="L94" s="42"/>
      <c r="M94" s="183" t="s">
        <v>19</v>
      </c>
      <c r="N94" s="184" t="s">
        <v>46</v>
      </c>
      <c r="O94" s="67"/>
      <c r="P94" s="185">
        <f>O94*H94</f>
        <v>0</v>
      </c>
      <c r="Q94" s="185">
        <v>0</v>
      </c>
      <c r="R94" s="185">
        <f>Q94*H94</f>
        <v>0</v>
      </c>
      <c r="S94" s="185">
        <v>0</v>
      </c>
      <c r="T94" s="186">
        <f>S94*H94</f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187" t="s">
        <v>131</v>
      </c>
      <c r="AT94" s="187" t="s">
        <v>126</v>
      </c>
      <c r="AU94" s="187" t="s">
        <v>85</v>
      </c>
      <c r="AY94" s="20" t="s">
        <v>122</v>
      </c>
      <c r="BE94" s="188">
        <f>IF(N94="základní",J94,0)</f>
        <v>0</v>
      </c>
      <c r="BF94" s="188">
        <f>IF(N94="snížená",J94,0)</f>
        <v>0</v>
      </c>
      <c r="BG94" s="188">
        <f>IF(N94="zákl. přenesená",J94,0)</f>
        <v>0</v>
      </c>
      <c r="BH94" s="188">
        <f>IF(N94="sníž. přenesená",J94,0)</f>
        <v>0</v>
      </c>
      <c r="BI94" s="188">
        <f>IF(N94="nulová",J94,0)</f>
        <v>0</v>
      </c>
      <c r="BJ94" s="20" t="s">
        <v>83</v>
      </c>
      <c r="BK94" s="188">
        <f>ROUND(I94*H94,2)</f>
        <v>0</v>
      </c>
      <c r="BL94" s="20" t="s">
        <v>131</v>
      </c>
      <c r="BM94" s="187" t="s">
        <v>141</v>
      </c>
    </row>
    <row r="95" spans="1:65" s="2" customFormat="1" ht="11.25">
      <c r="A95" s="37"/>
      <c r="B95" s="38"/>
      <c r="C95" s="39"/>
      <c r="D95" s="189" t="s">
        <v>133</v>
      </c>
      <c r="E95" s="39"/>
      <c r="F95" s="190" t="s">
        <v>142</v>
      </c>
      <c r="G95" s="39"/>
      <c r="H95" s="39"/>
      <c r="I95" s="191"/>
      <c r="J95" s="39"/>
      <c r="K95" s="39"/>
      <c r="L95" s="42"/>
      <c r="M95" s="192"/>
      <c r="N95" s="193"/>
      <c r="O95" s="67"/>
      <c r="P95" s="67"/>
      <c r="Q95" s="67"/>
      <c r="R95" s="67"/>
      <c r="S95" s="67"/>
      <c r="T95" s="68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20" t="s">
        <v>133</v>
      </c>
      <c r="AU95" s="20" t="s">
        <v>85</v>
      </c>
    </row>
    <row r="96" spans="1:65" s="13" customFormat="1" ht="11.25">
      <c r="B96" s="194"/>
      <c r="C96" s="195"/>
      <c r="D96" s="196" t="s">
        <v>135</v>
      </c>
      <c r="E96" s="197" t="s">
        <v>19</v>
      </c>
      <c r="F96" s="198" t="s">
        <v>143</v>
      </c>
      <c r="G96" s="195"/>
      <c r="H96" s="197" t="s">
        <v>19</v>
      </c>
      <c r="I96" s="199"/>
      <c r="J96" s="195"/>
      <c r="K96" s="195"/>
      <c r="L96" s="200"/>
      <c r="M96" s="201"/>
      <c r="N96" s="202"/>
      <c r="O96" s="202"/>
      <c r="P96" s="202"/>
      <c r="Q96" s="202"/>
      <c r="R96" s="202"/>
      <c r="S96" s="202"/>
      <c r="T96" s="203"/>
      <c r="AT96" s="204" t="s">
        <v>135</v>
      </c>
      <c r="AU96" s="204" t="s">
        <v>85</v>
      </c>
      <c r="AV96" s="13" t="s">
        <v>83</v>
      </c>
      <c r="AW96" s="13" t="s">
        <v>34</v>
      </c>
      <c r="AX96" s="13" t="s">
        <v>75</v>
      </c>
      <c r="AY96" s="204" t="s">
        <v>122</v>
      </c>
    </row>
    <row r="97" spans="1:65" s="14" customFormat="1" ht="11.25">
      <c r="B97" s="205"/>
      <c r="C97" s="206"/>
      <c r="D97" s="196" t="s">
        <v>135</v>
      </c>
      <c r="E97" s="207" t="s">
        <v>19</v>
      </c>
      <c r="F97" s="208" t="s">
        <v>144</v>
      </c>
      <c r="G97" s="206"/>
      <c r="H97" s="209">
        <v>50</v>
      </c>
      <c r="I97" s="210"/>
      <c r="J97" s="206"/>
      <c r="K97" s="206"/>
      <c r="L97" s="211"/>
      <c r="M97" s="212"/>
      <c r="N97" s="213"/>
      <c r="O97" s="213"/>
      <c r="P97" s="213"/>
      <c r="Q97" s="213"/>
      <c r="R97" s="213"/>
      <c r="S97" s="213"/>
      <c r="T97" s="214"/>
      <c r="AT97" s="215" t="s">
        <v>135</v>
      </c>
      <c r="AU97" s="215" t="s">
        <v>85</v>
      </c>
      <c r="AV97" s="14" t="s">
        <v>85</v>
      </c>
      <c r="AW97" s="14" t="s">
        <v>34</v>
      </c>
      <c r="AX97" s="14" t="s">
        <v>83</v>
      </c>
      <c r="AY97" s="215" t="s">
        <v>122</v>
      </c>
    </row>
    <row r="98" spans="1:65" s="2" customFormat="1" ht="24.2" customHeight="1">
      <c r="A98" s="37"/>
      <c r="B98" s="38"/>
      <c r="C98" s="176" t="s">
        <v>145</v>
      </c>
      <c r="D98" s="176" t="s">
        <v>126</v>
      </c>
      <c r="E98" s="177" t="s">
        <v>146</v>
      </c>
      <c r="F98" s="178" t="s">
        <v>147</v>
      </c>
      <c r="G98" s="179" t="s">
        <v>129</v>
      </c>
      <c r="H98" s="180">
        <v>25</v>
      </c>
      <c r="I98" s="181"/>
      <c r="J98" s="182">
        <f>ROUND(I98*H98,2)</f>
        <v>0</v>
      </c>
      <c r="K98" s="178" t="s">
        <v>130</v>
      </c>
      <c r="L98" s="42"/>
      <c r="M98" s="183" t="s">
        <v>19</v>
      </c>
      <c r="N98" s="184" t="s">
        <v>46</v>
      </c>
      <c r="O98" s="67"/>
      <c r="P98" s="185">
        <f>O98*H98</f>
        <v>0</v>
      </c>
      <c r="Q98" s="185">
        <v>0</v>
      </c>
      <c r="R98" s="185">
        <f>Q98*H98</f>
        <v>0</v>
      </c>
      <c r="S98" s="185">
        <v>0</v>
      </c>
      <c r="T98" s="186">
        <f>S98*H98</f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187" t="s">
        <v>131</v>
      </c>
      <c r="AT98" s="187" t="s">
        <v>126</v>
      </c>
      <c r="AU98" s="187" t="s">
        <v>85</v>
      </c>
      <c r="AY98" s="20" t="s">
        <v>122</v>
      </c>
      <c r="BE98" s="188">
        <f>IF(N98="základní",J98,0)</f>
        <v>0</v>
      </c>
      <c r="BF98" s="188">
        <f>IF(N98="snížená",J98,0)</f>
        <v>0</v>
      </c>
      <c r="BG98" s="188">
        <f>IF(N98="zákl. přenesená",J98,0)</f>
        <v>0</v>
      </c>
      <c r="BH98" s="188">
        <f>IF(N98="sníž. přenesená",J98,0)</f>
        <v>0</v>
      </c>
      <c r="BI98" s="188">
        <f>IF(N98="nulová",J98,0)</f>
        <v>0</v>
      </c>
      <c r="BJ98" s="20" t="s">
        <v>83</v>
      </c>
      <c r="BK98" s="188">
        <f>ROUND(I98*H98,2)</f>
        <v>0</v>
      </c>
      <c r="BL98" s="20" t="s">
        <v>131</v>
      </c>
      <c r="BM98" s="187" t="s">
        <v>148</v>
      </c>
    </row>
    <row r="99" spans="1:65" s="2" customFormat="1" ht="11.25">
      <c r="A99" s="37"/>
      <c r="B99" s="38"/>
      <c r="C99" s="39"/>
      <c r="D99" s="189" t="s">
        <v>133</v>
      </c>
      <c r="E99" s="39"/>
      <c r="F99" s="190" t="s">
        <v>149</v>
      </c>
      <c r="G99" s="39"/>
      <c r="H99" s="39"/>
      <c r="I99" s="191"/>
      <c r="J99" s="39"/>
      <c r="K99" s="39"/>
      <c r="L99" s="42"/>
      <c r="M99" s="192"/>
      <c r="N99" s="193"/>
      <c r="O99" s="67"/>
      <c r="P99" s="67"/>
      <c r="Q99" s="67"/>
      <c r="R99" s="67"/>
      <c r="S99" s="67"/>
      <c r="T99" s="68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T99" s="20" t="s">
        <v>133</v>
      </c>
      <c r="AU99" s="20" t="s">
        <v>85</v>
      </c>
    </row>
    <row r="100" spans="1:65" s="12" customFormat="1" ht="25.9" customHeight="1">
      <c r="B100" s="160"/>
      <c r="C100" s="161"/>
      <c r="D100" s="162" t="s">
        <v>74</v>
      </c>
      <c r="E100" s="163" t="s">
        <v>150</v>
      </c>
      <c r="F100" s="163" t="s">
        <v>151</v>
      </c>
      <c r="G100" s="161"/>
      <c r="H100" s="161"/>
      <c r="I100" s="164"/>
      <c r="J100" s="165">
        <f>BK100</f>
        <v>0</v>
      </c>
      <c r="K100" s="161"/>
      <c r="L100" s="166"/>
      <c r="M100" s="167"/>
      <c r="N100" s="168"/>
      <c r="O100" s="168"/>
      <c r="P100" s="169">
        <f>P101+P268</f>
        <v>0</v>
      </c>
      <c r="Q100" s="168"/>
      <c r="R100" s="169">
        <f>R101+R268</f>
        <v>2.4915259999999995</v>
      </c>
      <c r="S100" s="168"/>
      <c r="T100" s="170">
        <f>T101+T268</f>
        <v>0.11157</v>
      </c>
      <c r="AR100" s="171" t="s">
        <v>85</v>
      </c>
      <c r="AT100" s="172" t="s">
        <v>74</v>
      </c>
      <c r="AU100" s="172" t="s">
        <v>75</v>
      </c>
      <c r="AY100" s="171" t="s">
        <v>122</v>
      </c>
      <c r="BK100" s="173">
        <f>BK101+BK268</f>
        <v>0</v>
      </c>
    </row>
    <row r="101" spans="1:65" s="12" customFormat="1" ht="22.9" customHeight="1">
      <c r="B101" s="160"/>
      <c r="C101" s="161"/>
      <c r="D101" s="162" t="s">
        <v>74</v>
      </c>
      <c r="E101" s="174" t="s">
        <v>152</v>
      </c>
      <c r="F101" s="174" t="s">
        <v>153</v>
      </c>
      <c r="G101" s="161"/>
      <c r="H101" s="161"/>
      <c r="I101" s="164"/>
      <c r="J101" s="175">
        <f>BK101</f>
        <v>0</v>
      </c>
      <c r="K101" s="161"/>
      <c r="L101" s="166"/>
      <c r="M101" s="167"/>
      <c r="N101" s="168"/>
      <c r="O101" s="168"/>
      <c r="P101" s="169">
        <f>SUM(P102:P267)</f>
        <v>0</v>
      </c>
      <c r="Q101" s="168"/>
      <c r="R101" s="169">
        <f>SUM(R102:R267)</f>
        <v>2.4854259999999995</v>
      </c>
      <c r="S101" s="168"/>
      <c r="T101" s="170">
        <f>SUM(T102:T267)</f>
        <v>0.06</v>
      </c>
      <c r="AR101" s="171" t="s">
        <v>85</v>
      </c>
      <c r="AT101" s="172" t="s">
        <v>74</v>
      </c>
      <c r="AU101" s="172" t="s">
        <v>83</v>
      </c>
      <c r="AY101" s="171" t="s">
        <v>122</v>
      </c>
      <c r="BK101" s="173">
        <f>SUM(BK102:BK267)</f>
        <v>0</v>
      </c>
    </row>
    <row r="102" spans="1:65" s="2" customFormat="1" ht="24.2" customHeight="1">
      <c r="A102" s="37"/>
      <c r="B102" s="38"/>
      <c r="C102" s="176" t="s">
        <v>154</v>
      </c>
      <c r="D102" s="176" t="s">
        <v>126</v>
      </c>
      <c r="E102" s="177" t="s">
        <v>155</v>
      </c>
      <c r="F102" s="178" t="s">
        <v>156</v>
      </c>
      <c r="G102" s="179" t="s">
        <v>157</v>
      </c>
      <c r="H102" s="180">
        <v>15</v>
      </c>
      <c r="I102" s="181"/>
      <c r="J102" s="182">
        <f>ROUND(I102*H102,2)</f>
        <v>0</v>
      </c>
      <c r="K102" s="178" t="s">
        <v>130</v>
      </c>
      <c r="L102" s="42"/>
      <c r="M102" s="183" t="s">
        <v>19</v>
      </c>
      <c r="N102" s="184" t="s">
        <v>46</v>
      </c>
      <c r="O102" s="67"/>
      <c r="P102" s="185">
        <f>O102*H102</f>
        <v>0</v>
      </c>
      <c r="Q102" s="185">
        <v>0</v>
      </c>
      <c r="R102" s="185">
        <f>Q102*H102</f>
        <v>0</v>
      </c>
      <c r="S102" s="185">
        <v>0</v>
      </c>
      <c r="T102" s="186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187" t="s">
        <v>158</v>
      </c>
      <c r="AT102" s="187" t="s">
        <v>126</v>
      </c>
      <c r="AU102" s="187" t="s">
        <v>85</v>
      </c>
      <c r="AY102" s="20" t="s">
        <v>122</v>
      </c>
      <c r="BE102" s="188">
        <f>IF(N102="základní",J102,0)</f>
        <v>0</v>
      </c>
      <c r="BF102" s="188">
        <f>IF(N102="snížená",J102,0)</f>
        <v>0</v>
      </c>
      <c r="BG102" s="188">
        <f>IF(N102="zákl. přenesená",J102,0)</f>
        <v>0</v>
      </c>
      <c r="BH102" s="188">
        <f>IF(N102="sníž. přenesená",J102,0)</f>
        <v>0</v>
      </c>
      <c r="BI102" s="188">
        <f>IF(N102="nulová",J102,0)</f>
        <v>0</v>
      </c>
      <c r="BJ102" s="20" t="s">
        <v>83</v>
      </c>
      <c r="BK102" s="188">
        <f>ROUND(I102*H102,2)</f>
        <v>0</v>
      </c>
      <c r="BL102" s="20" t="s">
        <v>158</v>
      </c>
      <c r="BM102" s="187" t="s">
        <v>159</v>
      </c>
    </row>
    <row r="103" spans="1:65" s="2" customFormat="1" ht="11.25">
      <c r="A103" s="37"/>
      <c r="B103" s="38"/>
      <c r="C103" s="39"/>
      <c r="D103" s="189" t="s">
        <v>133</v>
      </c>
      <c r="E103" s="39"/>
      <c r="F103" s="190" t="s">
        <v>160</v>
      </c>
      <c r="G103" s="39"/>
      <c r="H103" s="39"/>
      <c r="I103" s="191"/>
      <c r="J103" s="39"/>
      <c r="K103" s="39"/>
      <c r="L103" s="42"/>
      <c r="M103" s="192"/>
      <c r="N103" s="193"/>
      <c r="O103" s="67"/>
      <c r="P103" s="67"/>
      <c r="Q103" s="67"/>
      <c r="R103" s="67"/>
      <c r="S103" s="67"/>
      <c r="T103" s="68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T103" s="20" t="s">
        <v>133</v>
      </c>
      <c r="AU103" s="20" t="s">
        <v>85</v>
      </c>
    </row>
    <row r="104" spans="1:65" s="2" customFormat="1" ht="16.5" customHeight="1">
      <c r="A104" s="37"/>
      <c r="B104" s="38"/>
      <c r="C104" s="216" t="s">
        <v>161</v>
      </c>
      <c r="D104" s="216" t="s">
        <v>162</v>
      </c>
      <c r="E104" s="217" t="s">
        <v>163</v>
      </c>
      <c r="F104" s="218" t="s">
        <v>164</v>
      </c>
      <c r="G104" s="219" t="s">
        <v>157</v>
      </c>
      <c r="H104" s="220">
        <v>15.75</v>
      </c>
      <c r="I104" s="221"/>
      <c r="J104" s="222">
        <f>ROUND(I104*H104,2)</f>
        <v>0</v>
      </c>
      <c r="K104" s="218" t="s">
        <v>130</v>
      </c>
      <c r="L104" s="223"/>
      <c r="M104" s="224" t="s">
        <v>19</v>
      </c>
      <c r="N104" s="225" t="s">
        <v>46</v>
      </c>
      <c r="O104" s="67"/>
      <c r="P104" s="185">
        <f>O104*H104</f>
        <v>0</v>
      </c>
      <c r="Q104" s="185">
        <v>5.6999999999999998E-4</v>
      </c>
      <c r="R104" s="185">
        <f>Q104*H104</f>
        <v>8.9774999999999994E-3</v>
      </c>
      <c r="S104" s="185">
        <v>0</v>
      </c>
      <c r="T104" s="186">
        <f>S104*H104</f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187" t="s">
        <v>165</v>
      </c>
      <c r="AT104" s="187" t="s">
        <v>162</v>
      </c>
      <c r="AU104" s="187" t="s">
        <v>85</v>
      </c>
      <c r="AY104" s="20" t="s">
        <v>122</v>
      </c>
      <c r="BE104" s="188">
        <f>IF(N104="základní",J104,0)</f>
        <v>0</v>
      </c>
      <c r="BF104" s="188">
        <f>IF(N104="snížená",J104,0)</f>
        <v>0</v>
      </c>
      <c r="BG104" s="188">
        <f>IF(N104="zákl. přenesená",J104,0)</f>
        <v>0</v>
      </c>
      <c r="BH104" s="188">
        <f>IF(N104="sníž. přenesená",J104,0)</f>
        <v>0</v>
      </c>
      <c r="BI104" s="188">
        <f>IF(N104="nulová",J104,0)</f>
        <v>0</v>
      </c>
      <c r="BJ104" s="20" t="s">
        <v>83</v>
      </c>
      <c r="BK104" s="188">
        <f>ROUND(I104*H104,2)</f>
        <v>0</v>
      </c>
      <c r="BL104" s="20" t="s">
        <v>158</v>
      </c>
      <c r="BM104" s="187" t="s">
        <v>166</v>
      </c>
    </row>
    <row r="105" spans="1:65" s="14" customFormat="1" ht="11.25">
      <c r="B105" s="205"/>
      <c r="C105" s="206"/>
      <c r="D105" s="196" t="s">
        <v>135</v>
      </c>
      <c r="E105" s="206"/>
      <c r="F105" s="208" t="s">
        <v>167</v>
      </c>
      <c r="G105" s="206"/>
      <c r="H105" s="209">
        <v>15.75</v>
      </c>
      <c r="I105" s="210"/>
      <c r="J105" s="206"/>
      <c r="K105" s="206"/>
      <c r="L105" s="211"/>
      <c r="M105" s="212"/>
      <c r="N105" s="213"/>
      <c r="O105" s="213"/>
      <c r="P105" s="213"/>
      <c r="Q105" s="213"/>
      <c r="R105" s="213"/>
      <c r="S105" s="213"/>
      <c r="T105" s="214"/>
      <c r="AT105" s="215" t="s">
        <v>135</v>
      </c>
      <c r="AU105" s="215" t="s">
        <v>85</v>
      </c>
      <c r="AV105" s="14" t="s">
        <v>85</v>
      </c>
      <c r="AW105" s="14" t="s">
        <v>4</v>
      </c>
      <c r="AX105" s="14" t="s">
        <v>83</v>
      </c>
      <c r="AY105" s="215" t="s">
        <v>122</v>
      </c>
    </row>
    <row r="106" spans="1:65" s="2" customFormat="1" ht="16.5" customHeight="1">
      <c r="A106" s="37"/>
      <c r="B106" s="38"/>
      <c r="C106" s="216" t="s">
        <v>168</v>
      </c>
      <c r="D106" s="216" t="s">
        <v>162</v>
      </c>
      <c r="E106" s="217" t="s">
        <v>169</v>
      </c>
      <c r="F106" s="218" t="s">
        <v>170</v>
      </c>
      <c r="G106" s="219" t="s">
        <v>129</v>
      </c>
      <c r="H106" s="220">
        <v>1</v>
      </c>
      <c r="I106" s="221"/>
      <c r="J106" s="222">
        <f t="shared" ref="J106:J111" si="0">ROUND(I106*H106,2)</f>
        <v>0</v>
      </c>
      <c r="K106" s="218" t="s">
        <v>130</v>
      </c>
      <c r="L106" s="223"/>
      <c r="M106" s="224" t="s">
        <v>19</v>
      </c>
      <c r="N106" s="225" t="s">
        <v>46</v>
      </c>
      <c r="O106" s="67"/>
      <c r="P106" s="185">
        <f t="shared" ref="P106:P111" si="1">O106*H106</f>
        <v>0</v>
      </c>
      <c r="Q106" s="185">
        <v>5.0000000000000002E-5</v>
      </c>
      <c r="R106" s="185">
        <f t="shared" ref="R106:R111" si="2">Q106*H106</f>
        <v>5.0000000000000002E-5</v>
      </c>
      <c r="S106" s="185">
        <v>0</v>
      </c>
      <c r="T106" s="186">
        <f t="shared" ref="T106:T111" si="3"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187" t="s">
        <v>165</v>
      </c>
      <c r="AT106" s="187" t="s">
        <v>162</v>
      </c>
      <c r="AU106" s="187" t="s">
        <v>85</v>
      </c>
      <c r="AY106" s="20" t="s">
        <v>122</v>
      </c>
      <c r="BE106" s="188">
        <f t="shared" ref="BE106:BE111" si="4">IF(N106="základní",J106,0)</f>
        <v>0</v>
      </c>
      <c r="BF106" s="188">
        <f t="shared" ref="BF106:BF111" si="5">IF(N106="snížená",J106,0)</f>
        <v>0</v>
      </c>
      <c r="BG106" s="188">
        <f t="shared" ref="BG106:BG111" si="6">IF(N106="zákl. přenesená",J106,0)</f>
        <v>0</v>
      </c>
      <c r="BH106" s="188">
        <f t="shared" ref="BH106:BH111" si="7">IF(N106="sníž. přenesená",J106,0)</f>
        <v>0</v>
      </c>
      <c r="BI106" s="188">
        <f t="shared" ref="BI106:BI111" si="8">IF(N106="nulová",J106,0)</f>
        <v>0</v>
      </c>
      <c r="BJ106" s="20" t="s">
        <v>83</v>
      </c>
      <c r="BK106" s="188">
        <f t="shared" ref="BK106:BK111" si="9">ROUND(I106*H106,2)</f>
        <v>0</v>
      </c>
      <c r="BL106" s="20" t="s">
        <v>158</v>
      </c>
      <c r="BM106" s="187" t="s">
        <v>171</v>
      </c>
    </row>
    <row r="107" spans="1:65" s="2" customFormat="1" ht="16.5" customHeight="1">
      <c r="A107" s="37"/>
      <c r="B107" s="38"/>
      <c r="C107" s="216" t="s">
        <v>172</v>
      </c>
      <c r="D107" s="216" t="s">
        <v>162</v>
      </c>
      <c r="E107" s="217" t="s">
        <v>173</v>
      </c>
      <c r="F107" s="218" t="s">
        <v>174</v>
      </c>
      <c r="G107" s="219" t="s">
        <v>129</v>
      </c>
      <c r="H107" s="220">
        <v>1</v>
      </c>
      <c r="I107" s="221"/>
      <c r="J107" s="222">
        <f t="shared" si="0"/>
        <v>0</v>
      </c>
      <c r="K107" s="218" t="s">
        <v>130</v>
      </c>
      <c r="L107" s="223"/>
      <c r="M107" s="224" t="s">
        <v>19</v>
      </c>
      <c r="N107" s="225" t="s">
        <v>46</v>
      </c>
      <c r="O107" s="67"/>
      <c r="P107" s="185">
        <f t="shared" si="1"/>
        <v>0</v>
      </c>
      <c r="Q107" s="185">
        <v>4.0000000000000003E-5</v>
      </c>
      <c r="R107" s="185">
        <f t="shared" si="2"/>
        <v>4.0000000000000003E-5</v>
      </c>
      <c r="S107" s="185">
        <v>0</v>
      </c>
      <c r="T107" s="186">
        <f t="shared" si="3"/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187" t="s">
        <v>165</v>
      </c>
      <c r="AT107" s="187" t="s">
        <v>162</v>
      </c>
      <c r="AU107" s="187" t="s">
        <v>85</v>
      </c>
      <c r="AY107" s="20" t="s">
        <v>122</v>
      </c>
      <c r="BE107" s="188">
        <f t="shared" si="4"/>
        <v>0</v>
      </c>
      <c r="BF107" s="188">
        <f t="shared" si="5"/>
        <v>0</v>
      </c>
      <c r="BG107" s="188">
        <f t="shared" si="6"/>
        <v>0</v>
      </c>
      <c r="BH107" s="188">
        <f t="shared" si="7"/>
        <v>0</v>
      </c>
      <c r="BI107" s="188">
        <f t="shared" si="8"/>
        <v>0</v>
      </c>
      <c r="BJ107" s="20" t="s">
        <v>83</v>
      </c>
      <c r="BK107" s="188">
        <f t="shared" si="9"/>
        <v>0</v>
      </c>
      <c r="BL107" s="20" t="s">
        <v>158</v>
      </c>
      <c r="BM107" s="187" t="s">
        <v>175</v>
      </c>
    </row>
    <row r="108" spans="1:65" s="2" customFormat="1" ht="16.5" customHeight="1">
      <c r="A108" s="37"/>
      <c r="B108" s="38"/>
      <c r="C108" s="216" t="s">
        <v>176</v>
      </c>
      <c r="D108" s="216" t="s">
        <v>162</v>
      </c>
      <c r="E108" s="217" t="s">
        <v>177</v>
      </c>
      <c r="F108" s="218" t="s">
        <v>178</v>
      </c>
      <c r="G108" s="219" t="s">
        <v>129</v>
      </c>
      <c r="H108" s="220">
        <v>1</v>
      </c>
      <c r="I108" s="221"/>
      <c r="J108" s="222">
        <f t="shared" si="0"/>
        <v>0</v>
      </c>
      <c r="K108" s="218" t="s">
        <v>130</v>
      </c>
      <c r="L108" s="223"/>
      <c r="M108" s="224" t="s">
        <v>19</v>
      </c>
      <c r="N108" s="225" t="s">
        <v>46</v>
      </c>
      <c r="O108" s="67"/>
      <c r="P108" s="185">
        <f t="shared" si="1"/>
        <v>0</v>
      </c>
      <c r="Q108" s="185">
        <v>5.0000000000000002E-5</v>
      </c>
      <c r="R108" s="185">
        <f t="shared" si="2"/>
        <v>5.0000000000000002E-5</v>
      </c>
      <c r="S108" s="185">
        <v>0</v>
      </c>
      <c r="T108" s="186">
        <f t="shared" si="3"/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187" t="s">
        <v>165</v>
      </c>
      <c r="AT108" s="187" t="s">
        <v>162</v>
      </c>
      <c r="AU108" s="187" t="s">
        <v>85</v>
      </c>
      <c r="AY108" s="20" t="s">
        <v>122</v>
      </c>
      <c r="BE108" s="188">
        <f t="shared" si="4"/>
        <v>0</v>
      </c>
      <c r="BF108" s="188">
        <f t="shared" si="5"/>
        <v>0</v>
      </c>
      <c r="BG108" s="188">
        <f t="shared" si="6"/>
        <v>0</v>
      </c>
      <c r="BH108" s="188">
        <f t="shared" si="7"/>
        <v>0</v>
      </c>
      <c r="BI108" s="188">
        <f t="shared" si="8"/>
        <v>0</v>
      </c>
      <c r="BJ108" s="20" t="s">
        <v>83</v>
      </c>
      <c r="BK108" s="188">
        <f t="shared" si="9"/>
        <v>0</v>
      </c>
      <c r="BL108" s="20" t="s">
        <v>158</v>
      </c>
      <c r="BM108" s="187" t="s">
        <v>179</v>
      </c>
    </row>
    <row r="109" spans="1:65" s="2" customFormat="1" ht="16.5" customHeight="1">
      <c r="A109" s="37"/>
      <c r="B109" s="38"/>
      <c r="C109" s="216" t="s">
        <v>180</v>
      </c>
      <c r="D109" s="216" t="s">
        <v>162</v>
      </c>
      <c r="E109" s="217" t="s">
        <v>181</v>
      </c>
      <c r="F109" s="218" t="s">
        <v>182</v>
      </c>
      <c r="G109" s="219" t="s">
        <v>129</v>
      </c>
      <c r="H109" s="220">
        <v>1</v>
      </c>
      <c r="I109" s="221"/>
      <c r="J109" s="222">
        <f t="shared" si="0"/>
        <v>0</v>
      </c>
      <c r="K109" s="218" t="s">
        <v>130</v>
      </c>
      <c r="L109" s="223"/>
      <c r="M109" s="224" t="s">
        <v>19</v>
      </c>
      <c r="N109" s="225" t="s">
        <v>46</v>
      </c>
      <c r="O109" s="67"/>
      <c r="P109" s="185">
        <f t="shared" si="1"/>
        <v>0</v>
      </c>
      <c r="Q109" s="185">
        <v>2.0000000000000002E-5</v>
      </c>
      <c r="R109" s="185">
        <f t="shared" si="2"/>
        <v>2.0000000000000002E-5</v>
      </c>
      <c r="S109" s="185">
        <v>0</v>
      </c>
      <c r="T109" s="186">
        <f t="shared" si="3"/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187" t="s">
        <v>165</v>
      </c>
      <c r="AT109" s="187" t="s">
        <v>162</v>
      </c>
      <c r="AU109" s="187" t="s">
        <v>85</v>
      </c>
      <c r="AY109" s="20" t="s">
        <v>122</v>
      </c>
      <c r="BE109" s="188">
        <f t="shared" si="4"/>
        <v>0</v>
      </c>
      <c r="BF109" s="188">
        <f t="shared" si="5"/>
        <v>0</v>
      </c>
      <c r="BG109" s="188">
        <f t="shared" si="6"/>
        <v>0</v>
      </c>
      <c r="BH109" s="188">
        <f t="shared" si="7"/>
        <v>0</v>
      </c>
      <c r="BI109" s="188">
        <f t="shared" si="8"/>
        <v>0</v>
      </c>
      <c r="BJ109" s="20" t="s">
        <v>83</v>
      </c>
      <c r="BK109" s="188">
        <f t="shared" si="9"/>
        <v>0</v>
      </c>
      <c r="BL109" s="20" t="s">
        <v>158</v>
      </c>
      <c r="BM109" s="187" t="s">
        <v>183</v>
      </c>
    </row>
    <row r="110" spans="1:65" s="2" customFormat="1" ht="16.5" customHeight="1">
      <c r="A110" s="37"/>
      <c r="B110" s="38"/>
      <c r="C110" s="216" t="s">
        <v>184</v>
      </c>
      <c r="D110" s="216" t="s">
        <v>162</v>
      </c>
      <c r="E110" s="217" t="s">
        <v>185</v>
      </c>
      <c r="F110" s="218" t="s">
        <v>186</v>
      </c>
      <c r="G110" s="219" t="s">
        <v>129</v>
      </c>
      <c r="H110" s="220">
        <v>7</v>
      </c>
      <c r="I110" s="221"/>
      <c r="J110" s="222">
        <f t="shared" si="0"/>
        <v>0</v>
      </c>
      <c r="K110" s="218" t="s">
        <v>130</v>
      </c>
      <c r="L110" s="223"/>
      <c r="M110" s="224" t="s">
        <v>19</v>
      </c>
      <c r="N110" s="225" t="s">
        <v>46</v>
      </c>
      <c r="O110" s="67"/>
      <c r="P110" s="185">
        <f t="shared" si="1"/>
        <v>0</v>
      </c>
      <c r="Q110" s="185">
        <v>2.0000000000000002E-5</v>
      </c>
      <c r="R110" s="185">
        <f t="shared" si="2"/>
        <v>1.4000000000000001E-4</v>
      </c>
      <c r="S110" s="185">
        <v>0</v>
      </c>
      <c r="T110" s="186">
        <f t="shared" si="3"/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187" t="s">
        <v>165</v>
      </c>
      <c r="AT110" s="187" t="s">
        <v>162</v>
      </c>
      <c r="AU110" s="187" t="s">
        <v>85</v>
      </c>
      <c r="AY110" s="20" t="s">
        <v>122</v>
      </c>
      <c r="BE110" s="188">
        <f t="shared" si="4"/>
        <v>0</v>
      </c>
      <c r="BF110" s="188">
        <f t="shared" si="5"/>
        <v>0</v>
      </c>
      <c r="BG110" s="188">
        <f t="shared" si="6"/>
        <v>0</v>
      </c>
      <c r="BH110" s="188">
        <f t="shared" si="7"/>
        <v>0</v>
      </c>
      <c r="BI110" s="188">
        <f t="shared" si="8"/>
        <v>0</v>
      </c>
      <c r="BJ110" s="20" t="s">
        <v>83</v>
      </c>
      <c r="BK110" s="188">
        <f t="shared" si="9"/>
        <v>0</v>
      </c>
      <c r="BL110" s="20" t="s">
        <v>158</v>
      </c>
      <c r="BM110" s="187" t="s">
        <v>187</v>
      </c>
    </row>
    <row r="111" spans="1:65" s="2" customFormat="1" ht="24.2" customHeight="1">
      <c r="A111" s="37"/>
      <c r="B111" s="38"/>
      <c r="C111" s="176" t="s">
        <v>188</v>
      </c>
      <c r="D111" s="176" t="s">
        <v>126</v>
      </c>
      <c r="E111" s="177" t="s">
        <v>155</v>
      </c>
      <c r="F111" s="178" t="s">
        <v>156</v>
      </c>
      <c r="G111" s="179" t="s">
        <v>157</v>
      </c>
      <c r="H111" s="180">
        <v>84</v>
      </c>
      <c r="I111" s="181"/>
      <c r="J111" s="182">
        <f t="shared" si="0"/>
        <v>0</v>
      </c>
      <c r="K111" s="178" t="s">
        <v>130</v>
      </c>
      <c r="L111" s="42"/>
      <c r="M111" s="183" t="s">
        <v>19</v>
      </c>
      <c r="N111" s="184" t="s">
        <v>46</v>
      </c>
      <c r="O111" s="67"/>
      <c r="P111" s="185">
        <f t="shared" si="1"/>
        <v>0</v>
      </c>
      <c r="Q111" s="185">
        <v>0</v>
      </c>
      <c r="R111" s="185">
        <f t="shared" si="2"/>
        <v>0</v>
      </c>
      <c r="S111" s="185">
        <v>0</v>
      </c>
      <c r="T111" s="186">
        <f t="shared" si="3"/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187" t="s">
        <v>158</v>
      </c>
      <c r="AT111" s="187" t="s">
        <v>126</v>
      </c>
      <c r="AU111" s="187" t="s">
        <v>85</v>
      </c>
      <c r="AY111" s="20" t="s">
        <v>122</v>
      </c>
      <c r="BE111" s="188">
        <f t="shared" si="4"/>
        <v>0</v>
      </c>
      <c r="BF111" s="188">
        <f t="shared" si="5"/>
        <v>0</v>
      </c>
      <c r="BG111" s="188">
        <f t="shared" si="6"/>
        <v>0</v>
      </c>
      <c r="BH111" s="188">
        <f t="shared" si="7"/>
        <v>0</v>
      </c>
      <c r="BI111" s="188">
        <f t="shared" si="8"/>
        <v>0</v>
      </c>
      <c r="BJ111" s="20" t="s">
        <v>83</v>
      </c>
      <c r="BK111" s="188">
        <f t="shared" si="9"/>
        <v>0</v>
      </c>
      <c r="BL111" s="20" t="s">
        <v>158</v>
      </c>
      <c r="BM111" s="187" t="s">
        <v>189</v>
      </c>
    </row>
    <row r="112" spans="1:65" s="2" customFormat="1" ht="11.25">
      <c r="A112" s="37"/>
      <c r="B112" s="38"/>
      <c r="C112" s="39"/>
      <c r="D112" s="189" t="s">
        <v>133</v>
      </c>
      <c r="E112" s="39"/>
      <c r="F112" s="190" t="s">
        <v>160</v>
      </c>
      <c r="G112" s="39"/>
      <c r="H112" s="39"/>
      <c r="I112" s="191"/>
      <c r="J112" s="39"/>
      <c r="K112" s="39"/>
      <c r="L112" s="42"/>
      <c r="M112" s="192"/>
      <c r="N112" s="193"/>
      <c r="O112" s="67"/>
      <c r="P112" s="67"/>
      <c r="Q112" s="67"/>
      <c r="R112" s="67"/>
      <c r="S112" s="67"/>
      <c r="T112" s="68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T112" s="20" t="s">
        <v>133</v>
      </c>
      <c r="AU112" s="20" t="s">
        <v>85</v>
      </c>
    </row>
    <row r="113" spans="1:65" s="2" customFormat="1" ht="16.5" customHeight="1">
      <c r="A113" s="37"/>
      <c r="B113" s="38"/>
      <c r="C113" s="216" t="s">
        <v>190</v>
      </c>
      <c r="D113" s="216" t="s">
        <v>162</v>
      </c>
      <c r="E113" s="217" t="s">
        <v>191</v>
      </c>
      <c r="F113" s="218" t="s">
        <v>192</v>
      </c>
      <c r="G113" s="219" t="s">
        <v>157</v>
      </c>
      <c r="H113" s="220">
        <v>88.2</v>
      </c>
      <c r="I113" s="221"/>
      <c r="J113" s="222">
        <f>ROUND(I113*H113,2)</f>
        <v>0</v>
      </c>
      <c r="K113" s="218" t="s">
        <v>130</v>
      </c>
      <c r="L113" s="223"/>
      <c r="M113" s="224" t="s">
        <v>19</v>
      </c>
      <c r="N113" s="225" t="s">
        <v>46</v>
      </c>
      <c r="O113" s="67"/>
      <c r="P113" s="185">
        <f>O113*H113</f>
        <v>0</v>
      </c>
      <c r="Q113" s="185">
        <v>2.3000000000000001E-4</v>
      </c>
      <c r="R113" s="185">
        <f>Q113*H113</f>
        <v>2.0286000000000002E-2</v>
      </c>
      <c r="S113" s="185">
        <v>0</v>
      </c>
      <c r="T113" s="186">
        <f>S113*H113</f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187" t="s">
        <v>165</v>
      </c>
      <c r="AT113" s="187" t="s">
        <v>162</v>
      </c>
      <c r="AU113" s="187" t="s">
        <v>85</v>
      </c>
      <c r="AY113" s="20" t="s">
        <v>122</v>
      </c>
      <c r="BE113" s="188">
        <f>IF(N113="základní",J113,0)</f>
        <v>0</v>
      </c>
      <c r="BF113" s="188">
        <f>IF(N113="snížená",J113,0)</f>
        <v>0</v>
      </c>
      <c r="BG113" s="188">
        <f>IF(N113="zákl. přenesená",J113,0)</f>
        <v>0</v>
      </c>
      <c r="BH113" s="188">
        <f>IF(N113="sníž. přenesená",J113,0)</f>
        <v>0</v>
      </c>
      <c r="BI113" s="188">
        <f>IF(N113="nulová",J113,0)</f>
        <v>0</v>
      </c>
      <c r="BJ113" s="20" t="s">
        <v>83</v>
      </c>
      <c r="BK113" s="188">
        <f>ROUND(I113*H113,2)</f>
        <v>0</v>
      </c>
      <c r="BL113" s="20" t="s">
        <v>158</v>
      </c>
      <c r="BM113" s="187" t="s">
        <v>193</v>
      </c>
    </row>
    <row r="114" spans="1:65" s="14" customFormat="1" ht="11.25">
      <c r="B114" s="205"/>
      <c r="C114" s="206"/>
      <c r="D114" s="196" t="s">
        <v>135</v>
      </c>
      <c r="E114" s="206"/>
      <c r="F114" s="208" t="s">
        <v>194</v>
      </c>
      <c r="G114" s="206"/>
      <c r="H114" s="209">
        <v>88.2</v>
      </c>
      <c r="I114" s="210"/>
      <c r="J114" s="206"/>
      <c r="K114" s="206"/>
      <c r="L114" s="211"/>
      <c r="M114" s="212"/>
      <c r="N114" s="213"/>
      <c r="O114" s="213"/>
      <c r="P114" s="213"/>
      <c r="Q114" s="213"/>
      <c r="R114" s="213"/>
      <c r="S114" s="213"/>
      <c r="T114" s="214"/>
      <c r="AT114" s="215" t="s">
        <v>135</v>
      </c>
      <c r="AU114" s="215" t="s">
        <v>85</v>
      </c>
      <c r="AV114" s="14" t="s">
        <v>85</v>
      </c>
      <c r="AW114" s="14" t="s">
        <v>4</v>
      </c>
      <c r="AX114" s="14" t="s">
        <v>83</v>
      </c>
      <c r="AY114" s="215" t="s">
        <v>122</v>
      </c>
    </row>
    <row r="115" spans="1:65" s="2" customFormat="1" ht="24.2" customHeight="1">
      <c r="A115" s="37"/>
      <c r="B115" s="38"/>
      <c r="C115" s="176" t="s">
        <v>195</v>
      </c>
      <c r="D115" s="176" t="s">
        <v>126</v>
      </c>
      <c r="E115" s="177" t="s">
        <v>196</v>
      </c>
      <c r="F115" s="178" t="s">
        <v>197</v>
      </c>
      <c r="G115" s="179" t="s">
        <v>129</v>
      </c>
      <c r="H115" s="180">
        <v>270</v>
      </c>
      <c r="I115" s="181"/>
      <c r="J115" s="182">
        <f>ROUND(I115*H115,2)</f>
        <v>0</v>
      </c>
      <c r="K115" s="178" t="s">
        <v>130</v>
      </c>
      <c r="L115" s="42"/>
      <c r="M115" s="183" t="s">
        <v>19</v>
      </c>
      <c r="N115" s="184" t="s">
        <v>46</v>
      </c>
      <c r="O115" s="67"/>
      <c r="P115" s="185">
        <f>O115*H115</f>
        <v>0</v>
      </c>
      <c r="Q115" s="185">
        <v>0</v>
      </c>
      <c r="R115" s="185">
        <f>Q115*H115</f>
        <v>0</v>
      </c>
      <c r="S115" s="185">
        <v>0</v>
      </c>
      <c r="T115" s="186">
        <f>S115*H115</f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187" t="s">
        <v>158</v>
      </c>
      <c r="AT115" s="187" t="s">
        <v>126</v>
      </c>
      <c r="AU115" s="187" t="s">
        <v>85</v>
      </c>
      <c r="AY115" s="20" t="s">
        <v>122</v>
      </c>
      <c r="BE115" s="188">
        <f>IF(N115="základní",J115,0)</f>
        <v>0</v>
      </c>
      <c r="BF115" s="188">
        <f>IF(N115="snížená",J115,0)</f>
        <v>0</v>
      </c>
      <c r="BG115" s="188">
        <f>IF(N115="zákl. přenesená",J115,0)</f>
        <v>0</v>
      </c>
      <c r="BH115" s="188">
        <f>IF(N115="sníž. přenesená",J115,0)</f>
        <v>0</v>
      </c>
      <c r="BI115" s="188">
        <f>IF(N115="nulová",J115,0)</f>
        <v>0</v>
      </c>
      <c r="BJ115" s="20" t="s">
        <v>83</v>
      </c>
      <c r="BK115" s="188">
        <f>ROUND(I115*H115,2)</f>
        <v>0</v>
      </c>
      <c r="BL115" s="20" t="s">
        <v>158</v>
      </c>
      <c r="BM115" s="187" t="s">
        <v>198</v>
      </c>
    </row>
    <row r="116" spans="1:65" s="2" customFormat="1" ht="11.25">
      <c r="A116" s="37"/>
      <c r="B116" s="38"/>
      <c r="C116" s="39"/>
      <c r="D116" s="189" t="s">
        <v>133</v>
      </c>
      <c r="E116" s="39"/>
      <c r="F116" s="190" t="s">
        <v>199</v>
      </c>
      <c r="G116" s="39"/>
      <c r="H116" s="39"/>
      <c r="I116" s="191"/>
      <c r="J116" s="39"/>
      <c r="K116" s="39"/>
      <c r="L116" s="42"/>
      <c r="M116" s="192"/>
      <c r="N116" s="193"/>
      <c r="O116" s="67"/>
      <c r="P116" s="67"/>
      <c r="Q116" s="67"/>
      <c r="R116" s="67"/>
      <c r="S116" s="67"/>
      <c r="T116" s="68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T116" s="20" t="s">
        <v>133</v>
      </c>
      <c r="AU116" s="20" t="s">
        <v>85</v>
      </c>
    </row>
    <row r="117" spans="1:65" s="2" customFormat="1" ht="16.5" customHeight="1">
      <c r="A117" s="37"/>
      <c r="B117" s="38"/>
      <c r="C117" s="216" t="s">
        <v>200</v>
      </c>
      <c r="D117" s="216" t="s">
        <v>162</v>
      </c>
      <c r="E117" s="217" t="s">
        <v>201</v>
      </c>
      <c r="F117" s="218" t="s">
        <v>202</v>
      </c>
      <c r="G117" s="219" t="s">
        <v>129</v>
      </c>
      <c r="H117" s="220">
        <v>270</v>
      </c>
      <c r="I117" s="221"/>
      <c r="J117" s="222">
        <f>ROUND(I117*H117,2)</f>
        <v>0</v>
      </c>
      <c r="K117" s="218" t="s">
        <v>130</v>
      </c>
      <c r="L117" s="223"/>
      <c r="M117" s="224" t="s">
        <v>19</v>
      </c>
      <c r="N117" s="225" t="s">
        <v>46</v>
      </c>
      <c r="O117" s="67"/>
      <c r="P117" s="185">
        <f>O117*H117</f>
        <v>0</v>
      </c>
      <c r="Q117" s="185">
        <v>4.0000000000000003E-5</v>
      </c>
      <c r="R117" s="185">
        <f>Q117*H117</f>
        <v>1.0800000000000001E-2</v>
      </c>
      <c r="S117" s="185">
        <v>0</v>
      </c>
      <c r="T117" s="186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87" t="s">
        <v>165</v>
      </c>
      <c r="AT117" s="187" t="s">
        <v>162</v>
      </c>
      <c r="AU117" s="187" t="s">
        <v>85</v>
      </c>
      <c r="AY117" s="20" t="s">
        <v>122</v>
      </c>
      <c r="BE117" s="188">
        <f>IF(N117="základní",J117,0)</f>
        <v>0</v>
      </c>
      <c r="BF117" s="188">
        <f>IF(N117="snížená",J117,0)</f>
        <v>0</v>
      </c>
      <c r="BG117" s="188">
        <f>IF(N117="zákl. přenesená",J117,0)</f>
        <v>0</v>
      </c>
      <c r="BH117" s="188">
        <f>IF(N117="sníž. přenesená",J117,0)</f>
        <v>0</v>
      </c>
      <c r="BI117" s="188">
        <f>IF(N117="nulová",J117,0)</f>
        <v>0</v>
      </c>
      <c r="BJ117" s="20" t="s">
        <v>83</v>
      </c>
      <c r="BK117" s="188">
        <f>ROUND(I117*H117,2)</f>
        <v>0</v>
      </c>
      <c r="BL117" s="20" t="s">
        <v>158</v>
      </c>
      <c r="BM117" s="187" t="s">
        <v>203</v>
      </c>
    </row>
    <row r="118" spans="1:65" s="2" customFormat="1" ht="24.2" customHeight="1">
      <c r="A118" s="37"/>
      <c r="B118" s="38"/>
      <c r="C118" s="176" t="s">
        <v>204</v>
      </c>
      <c r="D118" s="176" t="s">
        <v>126</v>
      </c>
      <c r="E118" s="177" t="s">
        <v>205</v>
      </c>
      <c r="F118" s="178" t="s">
        <v>206</v>
      </c>
      <c r="G118" s="179" t="s">
        <v>129</v>
      </c>
      <c r="H118" s="180">
        <v>26</v>
      </c>
      <c r="I118" s="181"/>
      <c r="J118" s="182">
        <f>ROUND(I118*H118,2)</f>
        <v>0</v>
      </c>
      <c r="K118" s="178" t="s">
        <v>130</v>
      </c>
      <c r="L118" s="42"/>
      <c r="M118" s="183" t="s">
        <v>19</v>
      </c>
      <c r="N118" s="184" t="s">
        <v>46</v>
      </c>
      <c r="O118" s="67"/>
      <c r="P118" s="185">
        <f>O118*H118</f>
        <v>0</v>
      </c>
      <c r="Q118" s="185">
        <v>0</v>
      </c>
      <c r="R118" s="185">
        <f>Q118*H118</f>
        <v>0</v>
      </c>
      <c r="S118" s="185">
        <v>0</v>
      </c>
      <c r="T118" s="186">
        <f>S118*H118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187" t="s">
        <v>158</v>
      </c>
      <c r="AT118" s="187" t="s">
        <v>126</v>
      </c>
      <c r="AU118" s="187" t="s">
        <v>85</v>
      </c>
      <c r="AY118" s="20" t="s">
        <v>122</v>
      </c>
      <c r="BE118" s="188">
        <f>IF(N118="základní",J118,0)</f>
        <v>0</v>
      </c>
      <c r="BF118" s="188">
        <f>IF(N118="snížená",J118,0)</f>
        <v>0</v>
      </c>
      <c r="BG118" s="188">
        <f>IF(N118="zákl. přenesená",J118,0)</f>
        <v>0</v>
      </c>
      <c r="BH118" s="188">
        <f>IF(N118="sníž. přenesená",J118,0)</f>
        <v>0</v>
      </c>
      <c r="BI118" s="188">
        <f>IF(N118="nulová",J118,0)</f>
        <v>0</v>
      </c>
      <c r="BJ118" s="20" t="s">
        <v>83</v>
      </c>
      <c r="BK118" s="188">
        <f>ROUND(I118*H118,2)</f>
        <v>0</v>
      </c>
      <c r="BL118" s="20" t="s">
        <v>158</v>
      </c>
      <c r="BM118" s="187" t="s">
        <v>207</v>
      </c>
    </row>
    <row r="119" spans="1:65" s="2" customFormat="1" ht="11.25">
      <c r="A119" s="37"/>
      <c r="B119" s="38"/>
      <c r="C119" s="39"/>
      <c r="D119" s="189" t="s">
        <v>133</v>
      </c>
      <c r="E119" s="39"/>
      <c r="F119" s="190" t="s">
        <v>208</v>
      </c>
      <c r="G119" s="39"/>
      <c r="H119" s="39"/>
      <c r="I119" s="191"/>
      <c r="J119" s="39"/>
      <c r="K119" s="39"/>
      <c r="L119" s="42"/>
      <c r="M119" s="192"/>
      <c r="N119" s="193"/>
      <c r="O119" s="67"/>
      <c r="P119" s="67"/>
      <c r="Q119" s="67"/>
      <c r="R119" s="67"/>
      <c r="S119" s="67"/>
      <c r="T119" s="68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20" t="s">
        <v>133</v>
      </c>
      <c r="AU119" s="20" t="s">
        <v>85</v>
      </c>
    </row>
    <row r="120" spans="1:65" s="2" customFormat="1" ht="16.5" customHeight="1">
      <c r="A120" s="37"/>
      <c r="B120" s="38"/>
      <c r="C120" s="216" t="s">
        <v>209</v>
      </c>
      <c r="D120" s="216" t="s">
        <v>162</v>
      </c>
      <c r="E120" s="217" t="s">
        <v>210</v>
      </c>
      <c r="F120" s="218" t="s">
        <v>211</v>
      </c>
      <c r="G120" s="219" t="s">
        <v>129</v>
      </c>
      <c r="H120" s="220">
        <v>26</v>
      </c>
      <c r="I120" s="221"/>
      <c r="J120" s="222">
        <f>ROUND(I120*H120,2)</f>
        <v>0</v>
      </c>
      <c r="K120" s="218" t="s">
        <v>130</v>
      </c>
      <c r="L120" s="223"/>
      <c r="M120" s="224" t="s">
        <v>19</v>
      </c>
      <c r="N120" s="225" t="s">
        <v>46</v>
      </c>
      <c r="O120" s="67"/>
      <c r="P120" s="185">
        <f>O120*H120</f>
        <v>0</v>
      </c>
      <c r="Q120" s="185">
        <v>3.0000000000000001E-5</v>
      </c>
      <c r="R120" s="185">
        <f>Q120*H120</f>
        <v>7.7999999999999999E-4</v>
      </c>
      <c r="S120" s="185">
        <v>0</v>
      </c>
      <c r="T120" s="186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187" t="s">
        <v>165</v>
      </c>
      <c r="AT120" s="187" t="s">
        <v>162</v>
      </c>
      <c r="AU120" s="187" t="s">
        <v>85</v>
      </c>
      <c r="AY120" s="20" t="s">
        <v>122</v>
      </c>
      <c r="BE120" s="188">
        <f>IF(N120="základní",J120,0)</f>
        <v>0</v>
      </c>
      <c r="BF120" s="188">
        <f>IF(N120="snížená",J120,0)</f>
        <v>0</v>
      </c>
      <c r="BG120" s="188">
        <f>IF(N120="zákl. přenesená",J120,0)</f>
        <v>0</v>
      </c>
      <c r="BH120" s="188">
        <f>IF(N120="sníž. přenesená",J120,0)</f>
        <v>0</v>
      </c>
      <c r="BI120" s="188">
        <f>IF(N120="nulová",J120,0)</f>
        <v>0</v>
      </c>
      <c r="BJ120" s="20" t="s">
        <v>83</v>
      </c>
      <c r="BK120" s="188">
        <f>ROUND(I120*H120,2)</f>
        <v>0</v>
      </c>
      <c r="BL120" s="20" t="s">
        <v>158</v>
      </c>
      <c r="BM120" s="187" t="s">
        <v>212</v>
      </c>
    </row>
    <row r="121" spans="1:65" s="2" customFormat="1" ht="24.2" customHeight="1">
      <c r="A121" s="37"/>
      <c r="B121" s="38"/>
      <c r="C121" s="176" t="s">
        <v>165</v>
      </c>
      <c r="D121" s="176" t="s">
        <v>126</v>
      </c>
      <c r="E121" s="177" t="s">
        <v>213</v>
      </c>
      <c r="F121" s="178" t="s">
        <v>214</v>
      </c>
      <c r="G121" s="179" t="s">
        <v>157</v>
      </c>
      <c r="H121" s="180">
        <v>11</v>
      </c>
      <c r="I121" s="181"/>
      <c r="J121" s="182">
        <f>ROUND(I121*H121,2)</f>
        <v>0</v>
      </c>
      <c r="K121" s="178" t="s">
        <v>130</v>
      </c>
      <c r="L121" s="42"/>
      <c r="M121" s="183" t="s">
        <v>19</v>
      </c>
      <c r="N121" s="184" t="s">
        <v>46</v>
      </c>
      <c r="O121" s="67"/>
      <c r="P121" s="185">
        <f>O121*H121</f>
        <v>0</v>
      </c>
      <c r="Q121" s="185">
        <v>0</v>
      </c>
      <c r="R121" s="185">
        <f>Q121*H121</f>
        <v>0</v>
      </c>
      <c r="S121" s="185">
        <v>0</v>
      </c>
      <c r="T121" s="186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87" t="s">
        <v>158</v>
      </c>
      <c r="AT121" s="187" t="s">
        <v>126</v>
      </c>
      <c r="AU121" s="187" t="s">
        <v>85</v>
      </c>
      <c r="AY121" s="20" t="s">
        <v>122</v>
      </c>
      <c r="BE121" s="188">
        <f>IF(N121="základní",J121,0)</f>
        <v>0</v>
      </c>
      <c r="BF121" s="188">
        <f>IF(N121="snížená",J121,0)</f>
        <v>0</v>
      </c>
      <c r="BG121" s="188">
        <f>IF(N121="zákl. přenesená",J121,0)</f>
        <v>0</v>
      </c>
      <c r="BH121" s="188">
        <f>IF(N121="sníž. přenesená",J121,0)</f>
        <v>0</v>
      </c>
      <c r="BI121" s="188">
        <f>IF(N121="nulová",J121,0)</f>
        <v>0</v>
      </c>
      <c r="BJ121" s="20" t="s">
        <v>83</v>
      </c>
      <c r="BK121" s="188">
        <f>ROUND(I121*H121,2)</f>
        <v>0</v>
      </c>
      <c r="BL121" s="20" t="s">
        <v>158</v>
      </c>
      <c r="BM121" s="187" t="s">
        <v>215</v>
      </c>
    </row>
    <row r="122" spans="1:65" s="2" customFormat="1" ht="11.25">
      <c r="A122" s="37"/>
      <c r="B122" s="38"/>
      <c r="C122" s="39"/>
      <c r="D122" s="189" t="s">
        <v>133</v>
      </c>
      <c r="E122" s="39"/>
      <c r="F122" s="190" t="s">
        <v>216</v>
      </c>
      <c r="G122" s="39"/>
      <c r="H122" s="39"/>
      <c r="I122" s="191"/>
      <c r="J122" s="39"/>
      <c r="K122" s="39"/>
      <c r="L122" s="42"/>
      <c r="M122" s="192"/>
      <c r="N122" s="193"/>
      <c r="O122" s="67"/>
      <c r="P122" s="67"/>
      <c r="Q122" s="67"/>
      <c r="R122" s="67"/>
      <c r="S122" s="67"/>
      <c r="T122" s="68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20" t="s">
        <v>133</v>
      </c>
      <c r="AU122" s="20" t="s">
        <v>85</v>
      </c>
    </row>
    <row r="123" spans="1:65" s="2" customFormat="1" ht="16.5" customHeight="1">
      <c r="A123" s="37"/>
      <c r="B123" s="38"/>
      <c r="C123" s="216" t="s">
        <v>217</v>
      </c>
      <c r="D123" s="216" t="s">
        <v>162</v>
      </c>
      <c r="E123" s="217" t="s">
        <v>218</v>
      </c>
      <c r="F123" s="218" t="s">
        <v>219</v>
      </c>
      <c r="G123" s="219" t="s">
        <v>157</v>
      </c>
      <c r="H123" s="220">
        <v>12.65</v>
      </c>
      <c r="I123" s="221"/>
      <c r="J123" s="222">
        <f>ROUND(I123*H123,2)</f>
        <v>0</v>
      </c>
      <c r="K123" s="218" t="s">
        <v>130</v>
      </c>
      <c r="L123" s="223"/>
      <c r="M123" s="224" t="s">
        <v>19</v>
      </c>
      <c r="N123" s="225" t="s">
        <v>46</v>
      </c>
      <c r="O123" s="67"/>
      <c r="P123" s="185">
        <f>O123*H123</f>
        <v>0</v>
      </c>
      <c r="Q123" s="185">
        <v>6.9999999999999994E-5</v>
      </c>
      <c r="R123" s="185">
        <f>Q123*H123</f>
        <v>8.8549999999999989E-4</v>
      </c>
      <c r="S123" s="185">
        <v>0</v>
      </c>
      <c r="T123" s="186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87" t="s">
        <v>165</v>
      </c>
      <c r="AT123" s="187" t="s">
        <v>162</v>
      </c>
      <c r="AU123" s="187" t="s">
        <v>85</v>
      </c>
      <c r="AY123" s="20" t="s">
        <v>122</v>
      </c>
      <c r="BE123" s="188">
        <f>IF(N123="základní",J123,0)</f>
        <v>0</v>
      </c>
      <c r="BF123" s="188">
        <f>IF(N123="snížená",J123,0)</f>
        <v>0</v>
      </c>
      <c r="BG123" s="188">
        <f>IF(N123="zákl. přenesená",J123,0)</f>
        <v>0</v>
      </c>
      <c r="BH123" s="188">
        <f>IF(N123="sníž. přenesená",J123,0)</f>
        <v>0</v>
      </c>
      <c r="BI123" s="188">
        <f>IF(N123="nulová",J123,0)</f>
        <v>0</v>
      </c>
      <c r="BJ123" s="20" t="s">
        <v>83</v>
      </c>
      <c r="BK123" s="188">
        <f>ROUND(I123*H123,2)</f>
        <v>0</v>
      </c>
      <c r="BL123" s="20" t="s">
        <v>158</v>
      </c>
      <c r="BM123" s="187" t="s">
        <v>220</v>
      </c>
    </row>
    <row r="124" spans="1:65" s="14" customFormat="1" ht="11.25">
      <c r="B124" s="205"/>
      <c r="C124" s="206"/>
      <c r="D124" s="196" t="s">
        <v>135</v>
      </c>
      <c r="E124" s="206"/>
      <c r="F124" s="208" t="s">
        <v>221</v>
      </c>
      <c r="G124" s="206"/>
      <c r="H124" s="209">
        <v>12.65</v>
      </c>
      <c r="I124" s="210"/>
      <c r="J124" s="206"/>
      <c r="K124" s="206"/>
      <c r="L124" s="211"/>
      <c r="M124" s="212"/>
      <c r="N124" s="213"/>
      <c r="O124" s="213"/>
      <c r="P124" s="213"/>
      <c r="Q124" s="213"/>
      <c r="R124" s="213"/>
      <c r="S124" s="213"/>
      <c r="T124" s="214"/>
      <c r="AT124" s="215" t="s">
        <v>135</v>
      </c>
      <c r="AU124" s="215" t="s">
        <v>85</v>
      </c>
      <c r="AV124" s="14" t="s">
        <v>85</v>
      </c>
      <c r="AW124" s="14" t="s">
        <v>4</v>
      </c>
      <c r="AX124" s="14" t="s">
        <v>83</v>
      </c>
      <c r="AY124" s="215" t="s">
        <v>122</v>
      </c>
    </row>
    <row r="125" spans="1:65" s="2" customFormat="1" ht="24.2" customHeight="1">
      <c r="A125" s="37"/>
      <c r="B125" s="38"/>
      <c r="C125" s="176" t="s">
        <v>222</v>
      </c>
      <c r="D125" s="176" t="s">
        <v>126</v>
      </c>
      <c r="E125" s="177" t="s">
        <v>223</v>
      </c>
      <c r="F125" s="178" t="s">
        <v>224</v>
      </c>
      <c r="G125" s="179" t="s">
        <v>157</v>
      </c>
      <c r="H125" s="180">
        <v>88</v>
      </c>
      <c r="I125" s="181"/>
      <c r="J125" s="182">
        <f>ROUND(I125*H125,2)</f>
        <v>0</v>
      </c>
      <c r="K125" s="178" t="s">
        <v>130</v>
      </c>
      <c r="L125" s="42"/>
      <c r="M125" s="183" t="s">
        <v>19</v>
      </c>
      <c r="N125" s="184" t="s">
        <v>46</v>
      </c>
      <c r="O125" s="67"/>
      <c r="P125" s="185">
        <f>O125*H125</f>
        <v>0</v>
      </c>
      <c r="Q125" s="185">
        <v>0</v>
      </c>
      <c r="R125" s="185">
        <f>Q125*H125</f>
        <v>0</v>
      </c>
      <c r="S125" s="185">
        <v>0</v>
      </c>
      <c r="T125" s="186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87" t="s">
        <v>158</v>
      </c>
      <c r="AT125" s="187" t="s">
        <v>126</v>
      </c>
      <c r="AU125" s="187" t="s">
        <v>85</v>
      </c>
      <c r="AY125" s="20" t="s">
        <v>122</v>
      </c>
      <c r="BE125" s="188">
        <f>IF(N125="základní",J125,0)</f>
        <v>0</v>
      </c>
      <c r="BF125" s="188">
        <f>IF(N125="snížená",J125,0)</f>
        <v>0</v>
      </c>
      <c r="BG125" s="188">
        <f>IF(N125="zákl. přenesená",J125,0)</f>
        <v>0</v>
      </c>
      <c r="BH125" s="188">
        <f>IF(N125="sníž. přenesená",J125,0)</f>
        <v>0</v>
      </c>
      <c r="BI125" s="188">
        <f>IF(N125="nulová",J125,0)</f>
        <v>0</v>
      </c>
      <c r="BJ125" s="20" t="s">
        <v>83</v>
      </c>
      <c r="BK125" s="188">
        <f>ROUND(I125*H125,2)</f>
        <v>0</v>
      </c>
      <c r="BL125" s="20" t="s">
        <v>158</v>
      </c>
      <c r="BM125" s="187" t="s">
        <v>225</v>
      </c>
    </row>
    <row r="126" spans="1:65" s="2" customFormat="1" ht="11.25">
      <c r="A126" s="37"/>
      <c r="B126" s="38"/>
      <c r="C126" s="39"/>
      <c r="D126" s="189" t="s">
        <v>133</v>
      </c>
      <c r="E126" s="39"/>
      <c r="F126" s="190" t="s">
        <v>226</v>
      </c>
      <c r="G126" s="39"/>
      <c r="H126" s="39"/>
      <c r="I126" s="191"/>
      <c r="J126" s="39"/>
      <c r="K126" s="39"/>
      <c r="L126" s="42"/>
      <c r="M126" s="192"/>
      <c r="N126" s="193"/>
      <c r="O126" s="67"/>
      <c r="P126" s="67"/>
      <c r="Q126" s="67"/>
      <c r="R126" s="67"/>
      <c r="S126" s="67"/>
      <c r="T126" s="68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20" t="s">
        <v>133</v>
      </c>
      <c r="AU126" s="20" t="s">
        <v>85</v>
      </c>
    </row>
    <row r="127" spans="1:65" s="2" customFormat="1" ht="16.5" customHeight="1">
      <c r="A127" s="37"/>
      <c r="B127" s="38"/>
      <c r="C127" s="216" t="s">
        <v>227</v>
      </c>
      <c r="D127" s="216" t="s">
        <v>162</v>
      </c>
      <c r="E127" s="217" t="s">
        <v>228</v>
      </c>
      <c r="F127" s="218" t="s">
        <v>229</v>
      </c>
      <c r="G127" s="219" t="s">
        <v>157</v>
      </c>
      <c r="H127" s="220">
        <v>101.2</v>
      </c>
      <c r="I127" s="221"/>
      <c r="J127" s="222">
        <f>ROUND(I127*H127,2)</f>
        <v>0</v>
      </c>
      <c r="K127" s="218" t="s">
        <v>130</v>
      </c>
      <c r="L127" s="223"/>
      <c r="M127" s="224" t="s">
        <v>19</v>
      </c>
      <c r="N127" s="225" t="s">
        <v>46</v>
      </c>
      <c r="O127" s="67"/>
      <c r="P127" s="185">
        <f>O127*H127</f>
        <v>0</v>
      </c>
      <c r="Q127" s="185">
        <v>1.7000000000000001E-4</v>
      </c>
      <c r="R127" s="185">
        <f>Q127*H127</f>
        <v>1.7204000000000001E-2</v>
      </c>
      <c r="S127" s="185">
        <v>0</v>
      </c>
      <c r="T127" s="186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87" t="s">
        <v>165</v>
      </c>
      <c r="AT127" s="187" t="s">
        <v>162</v>
      </c>
      <c r="AU127" s="187" t="s">
        <v>85</v>
      </c>
      <c r="AY127" s="20" t="s">
        <v>122</v>
      </c>
      <c r="BE127" s="188">
        <f>IF(N127="základní",J127,0)</f>
        <v>0</v>
      </c>
      <c r="BF127" s="188">
        <f>IF(N127="snížená",J127,0)</f>
        <v>0</v>
      </c>
      <c r="BG127" s="188">
        <f>IF(N127="zákl. přenesená",J127,0)</f>
        <v>0</v>
      </c>
      <c r="BH127" s="188">
        <f>IF(N127="sníž. přenesená",J127,0)</f>
        <v>0</v>
      </c>
      <c r="BI127" s="188">
        <f>IF(N127="nulová",J127,0)</f>
        <v>0</v>
      </c>
      <c r="BJ127" s="20" t="s">
        <v>83</v>
      </c>
      <c r="BK127" s="188">
        <f>ROUND(I127*H127,2)</f>
        <v>0</v>
      </c>
      <c r="BL127" s="20" t="s">
        <v>158</v>
      </c>
      <c r="BM127" s="187" t="s">
        <v>230</v>
      </c>
    </row>
    <row r="128" spans="1:65" s="14" customFormat="1" ht="11.25">
      <c r="B128" s="205"/>
      <c r="C128" s="206"/>
      <c r="D128" s="196" t="s">
        <v>135</v>
      </c>
      <c r="E128" s="206"/>
      <c r="F128" s="208" t="s">
        <v>231</v>
      </c>
      <c r="G128" s="206"/>
      <c r="H128" s="209">
        <v>101.2</v>
      </c>
      <c r="I128" s="210"/>
      <c r="J128" s="206"/>
      <c r="K128" s="206"/>
      <c r="L128" s="211"/>
      <c r="M128" s="212"/>
      <c r="N128" s="213"/>
      <c r="O128" s="213"/>
      <c r="P128" s="213"/>
      <c r="Q128" s="213"/>
      <c r="R128" s="213"/>
      <c r="S128" s="213"/>
      <c r="T128" s="214"/>
      <c r="AT128" s="215" t="s">
        <v>135</v>
      </c>
      <c r="AU128" s="215" t="s">
        <v>85</v>
      </c>
      <c r="AV128" s="14" t="s">
        <v>85</v>
      </c>
      <c r="AW128" s="14" t="s">
        <v>4</v>
      </c>
      <c r="AX128" s="14" t="s">
        <v>83</v>
      </c>
      <c r="AY128" s="215" t="s">
        <v>122</v>
      </c>
    </row>
    <row r="129" spans="1:65" s="2" customFormat="1" ht="24.2" customHeight="1">
      <c r="A129" s="37"/>
      <c r="B129" s="38"/>
      <c r="C129" s="176" t="s">
        <v>232</v>
      </c>
      <c r="D129" s="176" t="s">
        <v>126</v>
      </c>
      <c r="E129" s="177" t="s">
        <v>233</v>
      </c>
      <c r="F129" s="178" t="s">
        <v>234</v>
      </c>
      <c r="G129" s="179" t="s">
        <v>157</v>
      </c>
      <c r="H129" s="180">
        <v>890</v>
      </c>
      <c r="I129" s="181"/>
      <c r="J129" s="182">
        <f>ROUND(I129*H129,2)</f>
        <v>0</v>
      </c>
      <c r="K129" s="178" t="s">
        <v>130</v>
      </c>
      <c r="L129" s="42"/>
      <c r="M129" s="183" t="s">
        <v>19</v>
      </c>
      <c r="N129" s="184" t="s">
        <v>46</v>
      </c>
      <c r="O129" s="67"/>
      <c r="P129" s="185">
        <f>O129*H129</f>
        <v>0</v>
      </c>
      <c r="Q129" s="185">
        <v>0</v>
      </c>
      <c r="R129" s="185">
        <f>Q129*H129</f>
        <v>0</v>
      </c>
      <c r="S129" s="185">
        <v>0</v>
      </c>
      <c r="T129" s="186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7" t="s">
        <v>158</v>
      </c>
      <c r="AT129" s="187" t="s">
        <v>126</v>
      </c>
      <c r="AU129" s="187" t="s">
        <v>85</v>
      </c>
      <c r="AY129" s="20" t="s">
        <v>122</v>
      </c>
      <c r="BE129" s="188">
        <f>IF(N129="základní",J129,0)</f>
        <v>0</v>
      </c>
      <c r="BF129" s="188">
        <f>IF(N129="snížená",J129,0)</f>
        <v>0</v>
      </c>
      <c r="BG129" s="188">
        <f>IF(N129="zákl. přenesená",J129,0)</f>
        <v>0</v>
      </c>
      <c r="BH129" s="188">
        <f>IF(N129="sníž. přenesená",J129,0)</f>
        <v>0</v>
      </c>
      <c r="BI129" s="188">
        <f>IF(N129="nulová",J129,0)</f>
        <v>0</v>
      </c>
      <c r="BJ129" s="20" t="s">
        <v>83</v>
      </c>
      <c r="BK129" s="188">
        <f>ROUND(I129*H129,2)</f>
        <v>0</v>
      </c>
      <c r="BL129" s="20" t="s">
        <v>158</v>
      </c>
      <c r="BM129" s="187" t="s">
        <v>235</v>
      </c>
    </row>
    <row r="130" spans="1:65" s="2" customFormat="1" ht="11.25">
      <c r="A130" s="37"/>
      <c r="B130" s="38"/>
      <c r="C130" s="39"/>
      <c r="D130" s="189" t="s">
        <v>133</v>
      </c>
      <c r="E130" s="39"/>
      <c r="F130" s="190" t="s">
        <v>236</v>
      </c>
      <c r="G130" s="39"/>
      <c r="H130" s="39"/>
      <c r="I130" s="191"/>
      <c r="J130" s="39"/>
      <c r="K130" s="39"/>
      <c r="L130" s="42"/>
      <c r="M130" s="192"/>
      <c r="N130" s="193"/>
      <c r="O130" s="67"/>
      <c r="P130" s="67"/>
      <c r="Q130" s="67"/>
      <c r="R130" s="67"/>
      <c r="S130" s="67"/>
      <c r="T130" s="68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20" t="s">
        <v>133</v>
      </c>
      <c r="AU130" s="20" t="s">
        <v>85</v>
      </c>
    </row>
    <row r="131" spans="1:65" s="2" customFormat="1" ht="24.2" customHeight="1">
      <c r="A131" s="37"/>
      <c r="B131" s="38"/>
      <c r="C131" s="216" t="s">
        <v>237</v>
      </c>
      <c r="D131" s="216" t="s">
        <v>162</v>
      </c>
      <c r="E131" s="217" t="s">
        <v>238</v>
      </c>
      <c r="F131" s="218" t="s">
        <v>239</v>
      </c>
      <c r="G131" s="219" t="s">
        <v>157</v>
      </c>
      <c r="H131" s="220">
        <v>1023.5</v>
      </c>
      <c r="I131" s="221"/>
      <c r="J131" s="222">
        <f>ROUND(I131*H131,2)</f>
        <v>0</v>
      </c>
      <c r="K131" s="218" t="s">
        <v>130</v>
      </c>
      <c r="L131" s="223"/>
      <c r="M131" s="224" t="s">
        <v>19</v>
      </c>
      <c r="N131" s="225" t="s">
        <v>46</v>
      </c>
      <c r="O131" s="67"/>
      <c r="P131" s="185">
        <f>O131*H131</f>
        <v>0</v>
      </c>
      <c r="Q131" s="185">
        <v>1.1E-4</v>
      </c>
      <c r="R131" s="185">
        <f>Q131*H131</f>
        <v>0.112585</v>
      </c>
      <c r="S131" s="185">
        <v>0</v>
      </c>
      <c r="T131" s="186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87" t="s">
        <v>165</v>
      </c>
      <c r="AT131" s="187" t="s">
        <v>162</v>
      </c>
      <c r="AU131" s="187" t="s">
        <v>85</v>
      </c>
      <c r="AY131" s="20" t="s">
        <v>122</v>
      </c>
      <c r="BE131" s="188">
        <f>IF(N131="základní",J131,0)</f>
        <v>0</v>
      </c>
      <c r="BF131" s="188">
        <f>IF(N131="snížená",J131,0)</f>
        <v>0</v>
      </c>
      <c r="BG131" s="188">
        <f>IF(N131="zákl. přenesená",J131,0)</f>
        <v>0</v>
      </c>
      <c r="BH131" s="188">
        <f>IF(N131="sníž. přenesená",J131,0)</f>
        <v>0</v>
      </c>
      <c r="BI131" s="188">
        <f>IF(N131="nulová",J131,0)</f>
        <v>0</v>
      </c>
      <c r="BJ131" s="20" t="s">
        <v>83</v>
      </c>
      <c r="BK131" s="188">
        <f>ROUND(I131*H131,2)</f>
        <v>0</v>
      </c>
      <c r="BL131" s="20" t="s">
        <v>158</v>
      </c>
      <c r="BM131" s="187" t="s">
        <v>240</v>
      </c>
    </row>
    <row r="132" spans="1:65" s="14" customFormat="1" ht="11.25">
      <c r="B132" s="205"/>
      <c r="C132" s="206"/>
      <c r="D132" s="196" t="s">
        <v>135</v>
      </c>
      <c r="E132" s="206"/>
      <c r="F132" s="208" t="s">
        <v>241</v>
      </c>
      <c r="G132" s="206"/>
      <c r="H132" s="209">
        <v>1023.5</v>
      </c>
      <c r="I132" s="210"/>
      <c r="J132" s="206"/>
      <c r="K132" s="206"/>
      <c r="L132" s="211"/>
      <c r="M132" s="212"/>
      <c r="N132" s="213"/>
      <c r="O132" s="213"/>
      <c r="P132" s="213"/>
      <c r="Q132" s="213"/>
      <c r="R132" s="213"/>
      <c r="S132" s="213"/>
      <c r="T132" s="214"/>
      <c r="AT132" s="215" t="s">
        <v>135</v>
      </c>
      <c r="AU132" s="215" t="s">
        <v>85</v>
      </c>
      <c r="AV132" s="14" t="s">
        <v>85</v>
      </c>
      <c r="AW132" s="14" t="s">
        <v>4</v>
      </c>
      <c r="AX132" s="14" t="s">
        <v>83</v>
      </c>
      <c r="AY132" s="215" t="s">
        <v>122</v>
      </c>
    </row>
    <row r="133" spans="1:65" s="2" customFormat="1" ht="24.2" customHeight="1">
      <c r="A133" s="37"/>
      <c r="B133" s="38"/>
      <c r="C133" s="176" t="s">
        <v>242</v>
      </c>
      <c r="D133" s="176" t="s">
        <v>126</v>
      </c>
      <c r="E133" s="177" t="s">
        <v>243</v>
      </c>
      <c r="F133" s="178" t="s">
        <v>244</v>
      </c>
      <c r="G133" s="179" t="s">
        <v>157</v>
      </c>
      <c r="H133" s="180">
        <v>1669</v>
      </c>
      <c r="I133" s="181"/>
      <c r="J133" s="182">
        <f>ROUND(I133*H133,2)</f>
        <v>0</v>
      </c>
      <c r="K133" s="178" t="s">
        <v>130</v>
      </c>
      <c r="L133" s="42"/>
      <c r="M133" s="183" t="s">
        <v>19</v>
      </c>
      <c r="N133" s="184" t="s">
        <v>46</v>
      </c>
      <c r="O133" s="67"/>
      <c r="P133" s="185">
        <f>O133*H133</f>
        <v>0</v>
      </c>
      <c r="Q133" s="185">
        <v>0</v>
      </c>
      <c r="R133" s="185">
        <f>Q133*H133</f>
        <v>0</v>
      </c>
      <c r="S133" s="185">
        <v>0</v>
      </c>
      <c r="T133" s="186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87" t="s">
        <v>158</v>
      </c>
      <c r="AT133" s="187" t="s">
        <v>126</v>
      </c>
      <c r="AU133" s="187" t="s">
        <v>85</v>
      </c>
      <c r="AY133" s="20" t="s">
        <v>122</v>
      </c>
      <c r="BE133" s="188">
        <f>IF(N133="základní",J133,0)</f>
        <v>0</v>
      </c>
      <c r="BF133" s="188">
        <f>IF(N133="snížená",J133,0)</f>
        <v>0</v>
      </c>
      <c r="BG133" s="188">
        <f>IF(N133="zákl. přenesená",J133,0)</f>
        <v>0</v>
      </c>
      <c r="BH133" s="188">
        <f>IF(N133="sníž. přenesená",J133,0)</f>
        <v>0</v>
      </c>
      <c r="BI133" s="188">
        <f>IF(N133="nulová",J133,0)</f>
        <v>0</v>
      </c>
      <c r="BJ133" s="20" t="s">
        <v>83</v>
      </c>
      <c r="BK133" s="188">
        <f>ROUND(I133*H133,2)</f>
        <v>0</v>
      </c>
      <c r="BL133" s="20" t="s">
        <v>158</v>
      </c>
      <c r="BM133" s="187" t="s">
        <v>245</v>
      </c>
    </row>
    <row r="134" spans="1:65" s="2" customFormat="1" ht="11.25">
      <c r="A134" s="37"/>
      <c r="B134" s="38"/>
      <c r="C134" s="39"/>
      <c r="D134" s="189" t="s">
        <v>133</v>
      </c>
      <c r="E134" s="39"/>
      <c r="F134" s="190" t="s">
        <v>246</v>
      </c>
      <c r="G134" s="39"/>
      <c r="H134" s="39"/>
      <c r="I134" s="191"/>
      <c r="J134" s="39"/>
      <c r="K134" s="39"/>
      <c r="L134" s="42"/>
      <c r="M134" s="192"/>
      <c r="N134" s="193"/>
      <c r="O134" s="67"/>
      <c r="P134" s="67"/>
      <c r="Q134" s="67"/>
      <c r="R134" s="67"/>
      <c r="S134" s="67"/>
      <c r="T134" s="68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20" t="s">
        <v>133</v>
      </c>
      <c r="AU134" s="20" t="s">
        <v>85</v>
      </c>
    </row>
    <row r="135" spans="1:65" s="2" customFormat="1" ht="24.2" customHeight="1">
      <c r="A135" s="37"/>
      <c r="B135" s="38"/>
      <c r="C135" s="216" t="s">
        <v>247</v>
      </c>
      <c r="D135" s="216" t="s">
        <v>162</v>
      </c>
      <c r="E135" s="217" t="s">
        <v>248</v>
      </c>
      <c r="F135" s="218" t="s">
        <v>249</v>
      </c>
      <c r="G135" s="219" t="s">
        <v>157</v>
      </c>
      <c r="H135" s="220">
        <v>1919.35</v>
      </c>
      <c r="I135" s="221"/>
      <c r="J135" s="222">
        <f>ROUND(I135*H135,2)</f>
        <v>0</v>
      </c>
      <c r="K135" s="218" t="s">
        <v>130</v>
      </c>
      <c r="L135" s="223"/>
      <c r="M135" s="224" t="s">
        <v>19</v>
      </c>
      <c r="N135" s="225" t="s">
        <v>46</v>
      </c>
      <c r="O135" s="67"/>
      <c r="P135" s="185">
        <f>O135*H135</f>
        <v>0</v>
      </c>
      <c r="Q135" s="185">
        <v>1.2999999999999999E-4</v>
      </c>
      <c r="R135" s="185">
        <f>Q135*H135</f>
        <v>0.24951549999999997</v>
      </c>
      <c r="S135" s="185">
        <v>0</v>
      </c>
      <c r="T135" s="186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87" t="s">
        <v>165</v>
      </c>
      <c r="AT135" s="187" t="s">
        <v>162</v>
      </c>
      <c r="AU135" s="187" t="s">
        <v>85</v>
      </c>
      <c r="AY135" s="20" t="s">
        <v>122</v>
      </c>
      <c r="BE135" s="188">
        <f>IF(N135="základní",J135,0)</f>
        <v>0</v>
      </c>
      <c r="BF135" s="188">
        <f>IF(N135="snížená",J135,0)</f>
        <v>0</v>
      </c>
      <c r="BG135" s="188">
        <f>IF(N135="zákl. přenesená",J135,0)</f>
        <v>0</v>
      </c>
      <c r="BH135" s="188">
        <f>IF(N135="sníž. přenesená",J135,0)</f>
        <v>0</v>
      </c>
      <c r="BI135" s="188">
        <f>IF(N135="nulová",J135,0)</f>
        <v>0</v>
      </c>
      <c r="BJ135" s="20" t="s">
        <v>83</v>
      </c>
      <c r="BK135" s="188">
        <f>ROUND(I135*H135,2)</f>
        <v>0</v>
      </c>
      <c r="BL135" s="20" t="s">
        <v>158</v>
      </c>
      <c r="BM135" s="187" t="s">
        <v>250</v>
      </c>
    </row>
    <row r="136" spans="1:65" s="14" customFormat="1" ht="11.25">
      <c r="B136" s="205"/>
      <c r="C136" s="206"/>
      <c r="D136" s="196" t="s">
        <v>135</v>
      </c>
      <c r="E136" s="206"/>
      <c r="F136" s="208" t="s">
        <v>251</v>
      </c>
      <c r="G136" s="206"/>
      <c r="H136" s="209">
        <v>1919.35</v>
      </c>
      <c r="I136" s="210"/>
      <c r="J136" s="206"/>
      <c r="K136" s="206"/>
      <c r="L136" s="211"/>
      <c r="M136" s="212"/>
      <c r="N136" s="213"/>
      <c r="O136" s="213"/>
      <c r="P136" s="213"/>
      <c r="Q136" s="213"/>
      <c r="R136" s="213"/>
      <c r="S136" s="213"/>
      <c r="T136" s="214"/>
      <c r="AT136" s="215" t="s">
        <v>135</v>
      </c>
      <c r="AU136" s="215" t="s">
        <v>85</v>
      </c>
      <c r="AV136" s="14" t="s">
        <v>85</v>
      </c>
      <c r="AW136" s="14" t="s">
        <v>4</v>
      </c>
      <c r="AX136" s="14" t="s">
        <v>83</v>
      </c>
      <c r="AY136" s="215" t="s">
        <v>122</v>
      </c>
    </row>
    <row r="137" spans="1:65" s="2" customFormat="1" ht="24.2" customHeight="1">
      <c r="A137" s="37"/>
      <c r="B137" s="38"/>
      <c r="C137" s="176" t="s">
        <v>252</v>
      </c>
      <c r="D137" s="176" t="s">
        <v>126</v>
      </c>
      <c r="E137" s="177" t="s">
        <v>253</v>
      </c>
      <c r="F137" s="178" t="s">
        <v>254</v>
      </c>
      <c r="G137" s="179" t="s">
        <v>157</v>
      </c>
      <c r="H137" s="180">
        <v>1547</v>
      </c>
      <c r="I137" s="181"/>
      <c r="J137" s="182">
        <f>ROUND(I137*H137,2)</f>
        <v>0</v>
      </c>
      <c r="K137" s="178" t="s">
        <v>130</v>
      </c>
      <c r="L137" s="42"/>
      <c r="M137" s="183" t="s">
        <v>19</v>
      </c>
      <c r="N137" s="184" t="s">
        <v>46</v>
      </c>
      <c r="O137" s="67"/>
      <c r="P137" s="185">
        <f>O137*H137</f>
        <v>0</v>
      </c>
      <c r="Q137" s="185">
        <v>0</v>
      </c>
      <c r="R137" s="185">
        <f>Q137*H137</f>
        <v>0</v>
      </c>
      <c r="S137" s="185">
        <v>0</v>
      </c>
      <c r="T137" s="186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7" t="s">
        <v>158</v>
      </c>
      <c r="AT137" s="187" t="s">
        <v>126</v>
      </c>
      <c r="AU137" s="187" t="s">
        <v>85</v>
      </c>
      <c r="AY137" s="20" t="s">
        <v>122</v>
      </c>
      <c r="BE137" s="188">
        <f>IF(N137="základní",J137,0)</f>
        <v>0</v>
      </c>
      <c r="BF137" s="188">
        <f>IF(N137="snížená",J137,0)</f>
        <v>0</v>
      </c>
      <c r="BG137" s="188">
        <f>IF(N137="zákl. přenesená",J137,0)</f>
        <v>0</v>
      </c>
      <c r="BH137" s="188">
        <f>IF(N137="sníž. přenesená",J137,0)</f>
        <v>0</v>
      </c>
      <c r="BI137" s="188">
        <f>IF(N137="nulová",J137,0)</f>
        <v>0</v>
      </c>
      <c r="BJ137" s="20" t="s">
        <v>83</v>
      </c>
      <c r="BK137" s="188">
        <f>ROUND(I137*H137,2)</f>
        <v>0</v>
      </c>
      <c r="BL137" s="20" t="s">
        <v>158</v>
      </c>
      <c r="BM137" s="187" t="s">
        <v>255</v>
      </c>
    </row>
    <row r="138" spans="1:65" s="2" customFormat="1" ht="11.25">
      <c r="A138" s="37"/>
      <c r="B138" s="38"/>
      <c r="C138" s="39"/>
      <c r="D138" s="189" t="s">
        <v>133</v>
      </c>
      <c r="E138" s="39"/>
      <c r="F138" s="190" t="s">
        <v>256</v>
      </c>
      <c r="G138" s="39"/>
      <c r="H138" s="39"/>
      <c r="I138" s="191"/>
      <c r="J138" s="39"/>
      <c r="K138" s="39"/>
      <c r="L138" s="42"/>
      <c r="M138" s="192"/>
      <c r="N138" s="193"/>
      <c r="O138" s="67"/>
      <c r="P138" s="67"/>
      <c r="Q138" s="67"/>
      <c r="R138" s="67"/>
      <c r="S138" s="67"/>
      <c r="T138" s="68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20" t="s">
        <v>133</v>
      </c>
      <c r="AU138" s="20" t="s">
        <v>85</v>
      </c>
    </row>
    <row r="139" spans="1:65" s="2" customFormat="1" ht="24.2" customHeight="1">
      <c r="A139" s="37"/>
      <c r="B139" s="38"/>
      <c r="C139" s="216" t="s">
        <v>257</v>
      </c>
      <c r="D139" s="216" t="s">
        <v>162</v>
      </c>
      <c r="E139" s="217" t="s">
        <v>258</v>
      </c>
      <c r="F139" s="218" t="s">
        <v>259</v>
      </c>
      <c r="G139" s="219" t="s">
        <v>157</v>
      </c>
      <c r="H139" s="220">
        <v>1779.05</v>
      </c>
      <c r="I139" s="221"/>
      <c r="J139" s="222">
        <f>ROUND(I139*H139,2)</f>
        <v>0</v>
      </c>
      <c r="K139" s="218" t="s">
        <v>130</v>
      </c>
      <c r="L139" s="223"/>
      <c r="M139" s="224" t="s">
        <v>19</v>
      </c>
      <c r="N139" s="225" t="s">
        <v>46</v>
      </c>
      <c r="O139" s="67"/>
      <c r="P139" s="185">
        <f>O139*H139</f>
        <v>0</v>
      </c>
      <c r="Q139" s="185">
        <v>1.7000000000000001E-4</v>
      </c>
      <c r="R139" s="185">
        <f>Q139*H139</f>
        <v>0.3024385</v>
      </c>
      <c r="S139" s="185">
        <v>0</v>
      </c>
      <c r="T139" s="186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87" t="s">
        <v>165</v>
      </c>
      <c r="AT139" s="187" t="s">
        <v>162</v>
      </c>
      <c r="AU139" s="187" t="s">
        <v>85</v>
      </c>
      <c r="AY139" s="20" t="s">
        <v>122</v>
      </c>
      <c r="BE139" s="188">
        <f>IF(N139="základní",J139,0)</f>
        <v>0</v>
      </c>
      <c r="BF139" s="188">
        <f>IF(N139="snížená",J139,0)</f>
        <v>0</v>
      </c>
      <c r="BG139" s="188">
        <f>IF(N139="zákl. přenesená",J139,0)</f>
        <v>0</v>
      </c>
      <c r="BH139" s="188">
        <f>IF(N139="sníž. přenesená",J139,0)</f>
        <v>0</v>
      </c>
      <c r="BI139" s="188">
        <f>IF(N139="nulová",J139,0)</f>
        <v>0</v>
      </c>
      <c r="BJ139" s="20" t="s">
        <v>83</v>
      </c>
      <c r="BK139" s="188">
        <f>ROUND(I139*H139,2)</f>
        <v>0</v>
      </c>
      <c r="BL139" s="20" t="s">
        <v>158</v>
      </c>
      <c r="BM139" s="187" t="s">
        <v>260</v>
      </c>
    </row>
    <row r="140" spans="1:65" s="14" customFormat="1" ht="11.25">
      <c r="B140" s="205"/>
      <c r="C140" s="206"/>
      <c r="D140" s="196" t="s">
        <v>135</v>
      </c>
      <c r="E140" s="206"/>
      <c r="F140" s="208" t="s">
        <v>261</v>
      </c>
      <c r="G140" s="206"/>
      <c r="H140" s="209">
        <v>1779.05</v>
      </c>
      <c r="I140" s="210"/>
      <c r="J140" s="206"/>
      <c r="K140" s="206"/>
      <c r="L140" s="211"/>
      <c r="M140" s="212"/>
      <c r="N140" s="213"/>
      <c r="O140" s="213"/>
      <c r="P140" s="213"/>
      <c r="Q140" s="213"/>
      <c r="R140" s="213"/>
      <c r="S140" s="213"/>
      <c r="T140" s="214"/>
      <c r="AT140" s="215" t="s">
        <v>135</v>
      </c>
      <c r="AU140" s="215" t="s">
        <v>85</v>
      </c>
      <c r="AV140" s="14" t="s">
        <v>85</v>
      </c>
      <c r="AW140" s="14" t="s">
        <v>4</v>
      </c>
      <c r="AX140" s="14" t="s">
        <v>83</v>
      </c>
      <c r="AY140" s="215" t="s">
        <v>122</v>
      </c>
    </row>
    <row r="141" spans="1:65" s="2" customFormat="1" ht="24.2" customHeight="1">
      <c r="A141" s="37"/>
      <c r="B141" s="38"/>
      <c r="C141" s="176" t="s">
        <v>262</v>
      </c>
      <c r="D141" s="176" t="s">
        <v>126</v>
      </c>
      <c r="E141" s="177" t="s">
        <v>263</v>
      </c>
      <c r="F141" s="178" t="s">
        <v>264</v>
      </c>
      <c r="G141" s="179" t="s">
        <v>157</v>
      </c>
      <c r="H141" s="180">
        <v>180</v>
      </c>
      <c r="I141" s="181"/>
      <c r="J141" s="182">
        <f>ROUND(I141*H141,2)</f>
        <v>0</v>
      </c>
      <c r="K141" s="178" t="s">
        <v>130</v>
      </c>
      <c r="L141" s="42"/>
      <c r="M141" s="183" t="s">
        <v>19</v>
      </c>
      <c r="N141" s="184" t="s">
        <v>46</v>
      </c>
      <c r="O141" s="67"/>
      <c r="P141" s="185">
        <f>O141*H141</f>
        <v>0</v>
      </c>
      <c r="Q141" s="185">
        <v>0</v>
      </c>
      <c r="R141" s="185">
        <f>Q141*H141</f>
        <v>0</v>
      </c>
      <c r="S141" s="185">
        <v>0</v>
      </c>
      <c r="T141" s="186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87" t="s">
        <v>158</v>
      </c>
      <c r="AT141" s="187" t="s">
        <v>126</v>
      </c>
      <c r="AU141" s="187" t="s">
        <v>85</v>
      </c>
      <c r="AY141" s="20" t="s">
        <v>122</v>
      </c>
      <c r="BE141" s="188">
        <f>IF(N141="základní",J141,0)</f>
        <v>0</v>
      </c>
      <c r="BF141" s="188">
        <f>IF(N141="snížená",J141,0)</f>
        <v>0</v>
      </c>
      <c r="BG141" s="188">
        <f>IF(N141="zákl. přenesená",J141,0)</f>
        <v>0</v>
      </c>
      <c r="BH141" s="188">
        <f>IF(N141="sníž. přenesená",J141,0)</f>
        <v>0</v>
      </c>
      <c r="BI141" s="188">
        <f>IF(N141="nulová",J141,0)</f>
        <v>0</v>
      </c>
      <c r="BJ141" s="20" t="s">
        <v>83</v>
      </c>
      <c r="BK141" s="188">
        <f>ROUND(I141*H141,2)</f>
        <v>0</v>
      </c>
      <c r="BL141" s="20" t="s">
        <v>158</v>
      </c>
      <c r="BM141" s="187" t="s">
        <v>265</v>
      </c>
    </row>
    <row r="142" spans="1:65" s="2" customFormat="1" ht="11.25">
      <c r="A142" s="37"/>
      <c r="B142" s="38"/>
      <c r="C142" s="39"/>
      <c r="D142" s="189" t="s">
        <v>133</v>
      </c>
      <c r="E142" s="39"/>
      <c r="F142" s="190" t="s">
        <v>266</v>
      </c>
      <c r="G142" s="39"/>
      <c r="H142" s="39"/>
      <c r="I142" s="191"/>
      <c r="J142" s="39"/>
      <c r="K142" s="39"/>
      <c r="L142" s="42"/>
      <c r="M142" s="192"/>
      <c r="N142" s="193"/>
      <c r="O142" s="67"/>
      <c r="P142" s="67"/>
      <c r="Q142" s="67"/>
      <c r="R142" s="67"/>
      <c r="S142" s="67"/>
      <c r="T142" s="68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20" t="s">
        <v>133</v>
      </c>
      <c r="AU142" s="20" t="s">
        <v>85</v>
      </c>
    </row>
    <row r="143" spans="1:65" s="2" customFormat="1" ht="24.2" customHeight="1">
      <c r="A143" s="37"/>
      <c r="B143" s="38"/>
      <c r="C143" s="216" t="s">
        <v>267</v>
      </c>
      <c r="D143" s="216" t="s">
        <v>162</v>
      </c>
      <c r="E143" s="217" t="s">
        <v>268</v>
      </c>
      <c r="F143" s="218" t="s">
        <v>269</v>
      </c>
      <c r="G143" s="219" t="s">
        <v>157</v>
      </c>
      <c r="H143" s="220">
        <v>101.2</v>
      </c>
      <c r="I143" s="221"/>
      <c r="J143" s="222">
        <f>ROUND(I143*H143,2)</f>
        <v>0</v>
      </c>
      <c r="K143" s="218" t="s">
        <v>130</v>
      </c>
      <c r="L143" s="223"/>
      <c r="M143" s="224" t="s">
        <v>19</v>
      </c>
      <c r="N143" s="225" t="s">
        <v>46</v>
      </c>
      <c r="O143" s="67"/>
      <c r="P143" s="185">
        <f>O143*H143</f>
        <v>0</v>
      </c>
      <c r="Q143" s="185">
        <v>3.3E-4</v>
      </c>
      <c r="R143" s="185">
        <f>Q143*H143</f>
        <v>3.3396000000000002E-2</v>
      </c>
      <c r="S143" s="185">
        <v>0</v>
      </c>
      <c r="T143" s="186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87" t="s">
        <v>165</v>
      </c>
      <c r="AT143" s="187" t="s">
        <v>162</v>
      </c>
      <c r="AU143" s="187" t="s">
        <v>85</v>
      </c>
      <c r="AY143" s="20" t="s">
        <v>122</v>
      </c>
      <c r="BE143" s="188">
        <f>IF(N143="základní",J143,0)</f>
        <v>0</v>
      </c>
      <c r="BF143" s="188">
        <f>IF(N143="snížená",J143,0)</f>
        <v>0</v>
      </c>
      <c r="BG143" s="188">
        <f>IF(N143="zákl. přenesená",J143,0)</f>
        <v>0</v>
      </c>
      <c r="BH143" s="188">
        <f>IF(N143="sníž. přenesená",J143,0)</f>
        <v>0</v>
      </c>
      <c r="BI143" s="188">
        <f>IF(N143="nulová",J143,0)</f>
        <v>0</v>
      </c>
      <c r="BJ143" s="20" t="s">
        <v>83</v>
      </c>
      <c r="BK143" s="188">
        <f>ROUND(I143*H143,2)</f>
        <v>0</v>
      </c>
      <c r="BL143" s="20" t="s">
        <v>158</v>
      </c>
      <c r="BM143" s="187" t="s">
        <v>270</v>
      </c>
    </row>
    <row r="144" spans="1:65" s="14" customFormat="1" ht="11.25">
      <c r="B144" s="205"/>
      <c r="C144" s="206"/>
      <c r="D144" s="196" t="s">
        <v>135</v>
      </c>
      <c r="E144" s="206"/>
      <c r="F144" s="208" t="s">
        <v>231</v>
      </c>
      <c r="G144" s="206"/>
      <c r="H144" s="209">
        <v>101.2</v>
      </c>
      <c r="I144" s="210"/>
      <c r="J144" s="206"/>
      <c r="K144" s="206"/>
      <c r="L144" s="211"/>
      <c r="M144" s="212"/>
      <c r="N144" s="213"/>
      <c r="O144" s="213"/>
      <c r="P144" s="213"/>
      <c r="Q144" s="213"/>
      <c r="R144" s="213"/>
      <c r="S144" s="213"/>
      <c r="T144" s="214"/>
      <c r="AT144" s="215" t="s">
        <v>135</v>
      </c>
      <c r="AU144" s="215" t="s">
        <v>85</v>
      </c>
      <c r="AV144" s="14" t="s">
        <v>85</v>
      </c>
      <c r="AW144" s="14" t="s">
        <v>4</v>
      </c>
      <c r="AX144" s="14" t="s">
        <v>83</v>
      </c>
      <c r="AY144" s="215" t="s">
        <v>122</v>
      </c>
    </row>
    <row r="145" spans="1:65" s="2" customFormat="1" ht="24.2" customHeight="1">
      <c r="A145" s="37"/>
      <c r="B145" s="38"/>
      <c r="C145" s="216" t="s">
        <v>271</v>
      </c>
      <c r="D145" s="216" t="s">
        <v>162</v>
      </c>
      <c r="E145" s="217" t="s">
        <v>272</v>
      </c>
      <c r="F145" s="218" t="s">
        <v>273</v>
      </c>
      <c r="G145" s="219" t="s">
        <v>157</v>
      </c>
      <c r="H145" s="220">
        <v>105.8</v>
      </c>
      <c r="I145" s="221"/>
      <c r="J145" s="222">
        <f>ROUND(I145*H145,2)</f>
        <v>0</v>
      </c>
      <c r="K145" s="218" t="s">
        <v>130</v>
      </c>
      <c r="L145" s="223"/>
      <c r="M145" s="224" t="s">
        <v>19</v>
      </c>
      <c r="N145" s="225" t="s">
        <v>46</v>
      </c>
      <c r="O145" s="67"/>
      <c r="P145" s="185">
        <f>O145*H145</f>
        <v>0</v>
      </c>
      <c r="Q145" s="185">
        <v>4.6000000000000001E-4</v>
      </c>
      <c r="R145" s="185">
        <f>Q145*H145</f>
        <v>4.8668000000000003E-2</v>
      </c>
      <c r="S145" s="185">
        <v>0</v>
      </c>
      <c r="T145" s="186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7" t="s">
        <v>165</v>
      </c>
      <c r="AT145" s="187" t="s">
        <v>162</v>
      </c>
      <c r="AU145" s="187" t="s">
        <v>85</v>
      </c>
      <c r="AY145" s="20" t="s">
        <v>122</v>
      </c>
      <c r="BE145" s="188">
        <f>IF(N145="základní",J145,0)</f>
        <v>0</v>
      </c>
      <c r="BF145" s="188">
        <f>IF(N145="snížená",J145,0)</f>
        <v>0</v>
      </c>
      <c r="BG145" s="188">
        <f>IF(N145="zákl. přenesená",J145,0)</f>
        <v>0</v>
      </c>
      <c r="BH145" s="188">
        <f>IF(N145="sníž. přenesená",J145,0)</f>
        <v>0</v>
      </c>
      <c r="BI145" s="188">
        <f>IF(N145="nulová",J145,0)</f>
        <v>0</v>
      </c>
      <c r="BJ145" s="20" t="s">
        <v>83</v>
      </c>
      <c r="BK145" s="188">
        <f>ROUND(I145*H145,2)</f>
        <v>0</v>
      </c>
      <c r="BL145" s="20" t="s">
        <v>158</v>
      </c>
      <c r="BM145" s="187" t="s">
        <v>274</v>
      </c>
    </row>
    <row r="146" spans="1:65" s="14" customFormat="1" ht="11.25">
      <c r="B146" s="205"/>
      <c r="C146" s="206"/>
      <c r="D146" s="196" t="s">
        <v>135</v>
      </c>
      <c r="E146" s="206"/>
      <c r="F146" s="208" t="s">
        <v>275</v>
      </c>
      <c r="G146" s="206"/>
      <c r="H146" s="209">
        <v>105.8</v>
      </c>
      <c r="I146" s="210"/>
      <c r="J146" s="206"/>
      <c r="K146" s="206"/>
      <c r="L146" s="211"/>
      <c r="M146" s="212"/>
      <c r="N146" s="213"/>
      <c r="O146" s="213"/>
      <c r="P146" s="213"/>
      <c r="Q146" s="213"/>
      <c r="R146" s="213"/>
      <c r="S146" s="213"/>
      <c r="T146" s="214"/>
      <c r="AT146" s="215" t="s">
        <v>135</v>
      </c>
      <c r="AU146" s="215" t="s">
        <v>85</v>
      </c>
      <c r="AV146" s="14" t="s">
        <v>85</v>
      </c>
      <c r="AW146" s="14" t="s">
        <v>4</v>
      </c>
      <c r="AX146" s="14" t="s">
        <v>83</v>
      </c>
      <c r="AY146" s="215" t="s">
        <v>122</v>
      </c>
    </row>
    <row r="147" spans="1:65" s="2" customFormat="1" ht="21.75" customHeight="1">
      <c r="A147" s="37"/>
      <c r="B147" s="38"/>
      <c r="C147" s="176" t="s">
        <v>276</v>
      </c>
      <c r="D147" s="176" t="s">
        <v>126</v>
      </c>
      <c r="E147" s="177" t="s">
        <v>277</v>
      </c>
      <c r="F147" s="178" t="s">
        <v>278</v>
      </c>
      <c r="G147" s="179" t="s">
        <v>129</v>
      </c>
      <c r="H147" s="180">
        <v>292</v>
      </c>
      <c r="I147" s="181"/>
      <c r="J147" s="182">
        <f>ROUND(I147*H147,2)</f>
        <v>0</v>
      </c>
      <c r="K147" s="178" t="s">
        <v>279</v>
      </c>
      <c r="L147" s="42"/>
      <c r="M147" s="183" t="s">
        <v>19</v>
      </c>
      <c r="N147" s="184" t="s">
        <v>46</v>
      </c>
      <c r="O147" s="67"/>
      <c r="P147" s="185">
        <f>O147*H147</f>
        <v>0</v>
      </c>
      <c r="Q147" s="185">
        <v>0</v>
      </c>
      <c r="R147" s="185">
        <f>Q147*H147</f>
        <v>0</v>
      </c>
      <c r="S147" s="185">
        <v>0</v>
      </c>
      <c r="T147" s="186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87" t="s">
        <v>158</v>
      </c>
      <c r="AT147" s="187" t="s">
        <v>126</v>
      </c>
      <c r="AU147" s="187" t="s">
        <v>85</v>
      </c>
      <c r="AY147" s="20" t="s">
        <v>122</v>
      </c>
      <c r="BE147" s="188">
        <f>IF(N147="základní",J147,0)</f>
        <v>0</v>
      </c>
      <c r="BF147" s="188">
        <f>IF(N147="snížená",J147,0)</f>
        <v>0</v>
      </c>
      <c r="BG147" s="188">
        <f>IF(N147="zákl. přenesená",J147,0)</f>
        <v>0</v>
      </c>
      <c r="BH147" s="188">
        <f>IF(N147="sníž. přenesená",J147,0)</f>
        <v>0</v>
      </c>
      <c r="BI147" s="188">
        <f>IF(N147="nulová",J147,0)</f>
        <v>0</v>
      </c>
      <c r="BJ147" s="20" t="s">
        <v>83</v>
      </c>
      <c r="BK147" s="188">
        <f>ROUND(I147*H147,2)</f>
        <v>0</v>
      </c>
      <c r="BL147" s="20" t="s">
        <v>158</v>
      </c>
      <c r="BM147" s="187" t="s">
        <v>280</v>
      </c>
    </row>
    <row r="148" spans="1:65" s="2" customFormat="1" ht="11.25">
      <c r="A148" s="37"/>
      <c r="B148" s="38"/>
      <c r="C148" s="39"/>
      <c r="D148" s="189" t="s">
        <v>133</v>
      </c>
      <c r="E148" s="39"/>
      <c r="F148" s="190" t="s">
        <v>281</v>
      </c>
      <c r="G148" s="39"/>
      <c r="H148" s="39"/>
      <c r="I148" s="191"/>
      <c r="J148" s="39"/>
      <c r="K148" s="39"/>
      <c r="L148" s="42"/>
      <c r="M148" s="192"/>
      <c r="N148" s="193"/>
      <c r="O148" s="67"/>
      <c r="P148" s="67"/>
      <c r="Q148" s="67"/>
      <c r="R148" s="67"/>
      <c r="S148" s="67"/>
      <c r="T148" s="68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20" t="s">
        <v>133</v>
      </c>
      <c r="AU148" s="20" t="s">
        <v>85</v>
      </c>
    </row>
    <row r="149" spans="1:65" s="2" customFormat="1" ht="21.75" customHeight="1">
      <c r="A149" s="37"/>
      <c r="B149" s="38"/>
      <c r="C149" s="176" t="s">
        <v>282</v>
      </c>
      <c r="D149" s="176" t="s">
        <v>126</v>
      </c>
      <c r="E149" s="177" t="s">
        <v>283</v>
      </c>
      <c r="F149" s="178" t="s">
        <v>284</v>
      </c>
      <c r="G149" s="179" t="s">
        <v>129</v>
      </c>
      <c r="H149" s="180">
        <v>18</v>
      </c>
      <c r="I149" s="181"/>
      <c r="J149" s="182">
        <f>ROUND(I149*H149,2)</f>
        <v>0</v>
      </c>
      <c r="K149" s="178" t="s">
        <v>279</v>
      </c>
      <c r="L149" s="42"/>
      <c r="M149" s="183" t="s">
        <v>19</v>
      </c>
      <c r="N149" s="184" t="s">
        <v>46</v>
      </c>
      <c r="O149" s="67"/>
      <c r="P149" s="185">
        <f>O149*H149</f>
        <v>0</v>
      </c>
      <c r="Q149" s="185">
        <v>0</v>
      </c>
      <c r="R149" s="185">
        <f>Q149*H149</f>
        <v>0</v>
      </c>
      <c r="S149" s="185">
        <v>0</v>
      </c>
      <c r="T149" s="186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7" t="s">
        <v>158</v>
      </c>
      <c r="AT149" s="187" t="s">
        <v>126</v>
      </c>
      <c r="AU149" s="187" t="s">
        <v>85</v>
      </c>
      <c r="AY149" s="20" t="s">
        <v>122</v>
      </c>
      <c r="BE149" s="188">
        <f>IF(N149="základní",J149,0)</f>
        <v>0</v>
      </c>
      <c r="BF149" s="188">
        <f>IF(N149="snížená",J149,0)</f>
        <v>0</v>
      </c>
      <c r="BG149" s="188">
        <f>IF(N149="zákl. přenesená",J149,0)</f>
        <v>0</v>
      </c>
      <c r="BH149" s="188">
        <f>IF(N149="sníž. přenesená",J149,0)</f>
        <v>0</v>
      </c>
      <c r="BI149" s="188">
        <f>IF(N149="nulová",J149,0)</f>
        <v>0</v>
      </c>
      <c r="BJ149" s="20" t="s">
        <v>83</v>
      </c>
      <c r="BK149" s="188">
        <f>ROUND(I149*H149,2)</f>
        <v>0</v>
      </c>
      <c r="BL149" s="20" t="s">
        <v>158</v>
      </c>
      <c r="BM149" s="187" t="s">
        <v>285</v>
      </c>
    </row>
    <row r="150" spans="1:65" s="2" customFormat="1" ht="11.25">
      <c r="A150" s="37"/>
      <c r="B150" s="38"/>
      <c r="C150" s="39"/>
      <c r="D150" s="189" t="s">
        <v>133</v>
      </c>
      <c r="E150" s="39"/>
      <c r="F150" s="190" t="s">
        <v>286</v>
      </c>
      <c r="G150" s="39"/>
      <c r="H150" s="39"/>
      <c r="I150" s="191"/>
      <c r="J150" s="39"/>
      <c r="K150" s="39"/>
      <c r="L150" s="42"/>
      <c r="M150" s="192"/>
      <c r="N150" s="193"/>
      <c r="O150" s="67"/>
      <c r="P150" s="67"/>
      <c r="Q150" s="67"/>
      <c r="R150" s="67"/>
      <c r="S150" s="67"/>
      <c r="T150" s="68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20" t="s">
        <v>133</v>
      </c>
      <c r="AU150" s="20" t="s">
        <v>85</v>
      </c>
    </row>
    <row r="151" spans="1:65" s="2" customFormat="1" ht="21.75" customHeight="1">
      <c r="A151" s="37"/>
      <c r="B151" s="38"/>
      <c r="C151" s="176" t="s">
        <v>287</v>
      </c>
      <c r="D151" s="176" t="s">
        <v>126</v>
      </c>
      <c r="E151" s="177" t="s">
        <v>288</v>
      </c>
      <c r="F151" s="178" t="s">
        <v>289</v>
      </c>
      <c r="G151" s="179" t="s">
        <v>129</v>
      </c>
      <c r="H151" s="180">
        <v>18</v>
      </c>
      <c r="I151" s="181"/>
      <c r="J151" s="182">
        <f>ROUND(I151*H151,2)</f>
        <v>0</v>
      </c>
      <c r="K151" s="178" t="s">
        <v>130</v>
      </c>
      <c r="L151" s="42"/>
      <c r="M151" s="183" t="s">
        <v>19</v>
      </c>
      <c r="N151" s="184" t="s">
        <v>46</v>
      </c>
      <c r="O151" s="67"/>
      <c r="P151" s="185">
        <f>O151*H151</f>
        <v>0</v>
      </c>
      <c r="Q151" s="185">
        <v>0</v>
      </c>
      <c r="R151" s="185">
        <f>Q151*H151</f>
        <v>0</v>
      </c>
      <c r="S151" s="185">
        <v>0</v>
      </c>
      <c r="T151" s="186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7" t="s">
        <v>158</v>
      </c>
      <c r="AT151" s="187" t="s">
        <v>126</v>
      </c>
      <c r="AU151" s="187" t="s">
        <v>85</v>
      </c>
      <c r="AY151" s="20" t="s">
        <v>122</v>
      </c>
      <c r="BE151" s="188">
        <f>IF(N151="základní",J151,0)</f>
        <v>0</v>
      </c>
      <c r="BF151" s="188">
        <f>IF(N151="snížená",J151,0)</f>
        <v>0</v>
      </c>
      <c r="BG151" s="188">
        <f>IF(N151="zákl. přenesená",J151,0)</f>
        <v>0</v>
      </c>
      <c r="BH151" s="188">
        <f>IF(N151="sníž. přenesená",J151,0)</f>
        <v>0</v>
      </c>
      <c r="BI151" s="188">
        <f>IF(N151="nulová",J151,0)</f>
        <v>0</v>
      </c>
      <c r="BJ151" s="20" t="s">
        <v>83</v>
      </c>
      <c r="BK151" s="188">
        <f>ROUND(I151*H151,2)</f>
        <v>0</v>
      </c>
      <c r="BL151" s="20" t="s">
        <v>158</v>
      </c>
      <c r="BM151" s="187" t="s">
        <v>290</v>
      </c>
    </row>
    <row r="152" spans="1:65" s="2" customFormat="1" ht="11.25">
      <c r="A152" s="37"/>
      <c r="B152" s="38"/>
      <c r="C152" s="39"/>
      <c r="D152" s="189" t="s">
        <v>133</v>
      </c>
      <c r="E152" s="39"/>
      <c r="F152" s="190" t="s">
        <v>291</v>
      </c>
      <c r="G152" s="39"/>
      <c r="H152" s="39"/>
      <c r="I152" s="191"/>
      <c r="J152" s="39"/>
      <c r="K152" s="39"/>
      <c r="L152" s="42"/>
      <c r="M152" s="192"/>
      <c r="N152" s="193"/>
      <c r="O152" s="67"/>
      <c r="P152" s="67"/>
      <c r="Q152" s="67"/>
      <c r="R152" s="67"/>
      <c r="S152" s="67"/>
      <c r="T152" s="68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20" t="s">
        <v>133</v>
      </c>
      <c r="AU152" s="20" t="s">
        <v>85</v>
      </c>
    </row>
    <row r="153" spans="1:65" s="2" customFormat="1" ht="21.75" customHeight="1">
      <c r="A153" s="37"/>
      <c r="B153" s="38"/>
      <c r="C153" s="176" t="s">
        <v>292</v>
      </c>
      <c r="D153" s="176" t="s">
        <v>126</v>
      </c>
      <c r="E153" s="177" t="s">
        <v>293</v>
      </c>
      <c r="F153" s="178" t="s">
        <v>294</v>
      </c>
      <c r="G153" s="179" t="s">
        <v>129</v>
      </c>
      <c r="H153" s="180">
        <v>3</v>
      </c>
      <c r="I153" s="181"/>
      <c r="J153" s="182">
        <f>ROUND(I153*H153,2)</f>
        <v>0</v>
      </c>
      <c r="K153" s="178" t="s">
        <v>130</v>
      </c>
      <c r="L153" s="42"/>
      <c r="M153" s="183" t="s">
        <v>19</v>
      </c>
      <c r="N153" s="184" t="s">
        <v>46</v>
      </c>
      <c r="O153" s="67"/>
      <c r="P153" s="185">
        <f>O153*H153</f>
        <v>0</v>
      </c>
      <c r="Q153" s="185">
        <v>0</v>
      </c>
      <c r="R153" s="185">
        <f>Q153*H153</f>
        <v>0</v>
      </c>
      <c r="S153" s="185">
        <v>0</v>
      </c>
      <c r="T153" s="186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87" t="s">
        <v>158</v>
      </c>
      <c r="AT153" s="187" t="s">
        <v>126</v>
      </c>
      <c r="AU153" s="187" t="s">
        <v>85</v>
      </c>
      <c r="AY153" s="20" t="s">
        <v>122</v>
      </c>
      <c r="BE153" s="188">
        <f>IF(N153="základní",J153,0)</f>
        <v>0</v>
      </c>
      <c r="BF153" s="188">
        <f>IF(N153="snížená",J153,0)</f>
        <v>0</v>
      </c>
      <c r="BG153" s="188">
        <f>IF(N153="zákl. přenesená",J153,0)</f>
        <v>0</v>
      </c>
      <c r="BH153" s="188">
        <f>IF(N153="sníž. přenesená",J153,0)</f>
        <v>0</v>
      </c>
      <c r="BI153" s="188">
        <f>IF(N153="nulová",J153,0)</f>
        <v>0</v>
      </c>
      <c r="BJ153" s="20" t="s">
        <v>83</v>
      </c>
      <c r="BK153" s="188">
        <f>ROUND(I153*H153,2)</f>
        <v>0</v>
      </c>
      <c r="BL153" s="20" t="s">
        <v>158</v>
      </c>
      <c r="BM153" s="187" t="s">
        <v>295</v>
      </c>
    </row>
    <row r="154" spans="1:65" s="2" customFormat="1" ht="11.25">
      <c r="A154" s="37"/>
      <c r="B154" s="38"/>
      <c r="C154" s="39"/>
      <c r="D154" s="189" t="s">
        <v>133</v>
      </c>
      <c r="E154" s="39"/>
      <c r="F154" s="190" t="s">
        <v>296</v>
      </c>
      <c r="G154" s="39"/>
      <c r="H154" s="39"/>
      <c r="I154" s="191"/>
      <c r="J154" s="39"/>
      <c r="K154" s="39"/>
      <c r="L154" s="42"/>
      <c r="M154" s="192"/>
      <c r="N154" s="193"/>
      <c r="O154" s="67"/>
      <c r="P154" s="67"/>
      <c r="Q154" s="67"/>
      <c r="R154" s="67"/>
      <c r="S154" s="67"/>
      <c r="T154" s="68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20" t="s">
        <v>133</v>
      </c>
      <c r="AU154" s="20" t="s">
        <v>85</v>
      </c>
    </row>
    <row r="155" spans="1:65" s="2" customFormat="1" ht="24.2" customHeight="1">
      <c r="A155" s="37"/>
      <c r="B155" s="38"/>
      <c r="C155" s="216" t="s">
        <v>297</v>
      </c>
      <c r="D155" s="216" t="s">
        <v>162</v>
      </c>
      <c r="E155" s="217" t="s">
        <v>298</v>
      </c>
      <c r="F155" s="218" t="s">
        <v>299</v>
      </c>
      <c r="G155" s="219" t="s">
        <v>129</v>
      </c>
      <c r="H155" s="220">
        <v>3</v>
      </c>
      <c r="I155" s="221"/>
      <c r="J155" s="222">
        <f>ROUND(I155*H155,2)</f>
        <v>0</v>
      </c>
      <c r="K155" s="218" t="s">
        <v>19</v>
      </c>
      <c r="L155" s="223"/>
      <c r="M155" s="224" t="s">
        <v>19</v>
      </c>
      <c r="N155" s="225" t="s">
        <v>46</v>
      </c>
      <c r="O155" s="67"/>
      <c r="P155" s="185">
        <f>O155*H155</f>
        <v>0</v>
      </c>
      <c r="Q155" s="185">
        <v>2.4E-2</v>
      </c>
      <c r="R155" s="185">
        <f>Q155*H155</f>
        <v>7.2000000000000008E-2</v>
      </c>
      <c r="S155" s="185">
        <v>0</v>
      </c>
      <c r="T155" s="186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87" t="s">
        <v>165</v>
      </c>
      <c r="AT155" s="187" t="s">
        <v>162</v>
      </c>
      <c r="AU155" s="187" t="s">
        <v>85</v>
      </c>
      <c r="AY155" s="20" t="s">
        <v>122</v>
      </c>
      <c r="BE155" s="188">
        <f>IF(N155="základní",J155,0)</f>
        <v>0</v>
      </c>
      <c r="BF155" s="188">
        <f>IF(N155="snížená",J155,0)</f>
        <v>0</v>
      </c>
      <c r="BG155" s="188">
        <f>IF(N155="zákl. přenesená",J155,0)</f>
        <v>0</v>
      </c>
      <c r="BH155" s="188">
        <f>IF(N155="sníž. přenesená",J155,0)</f>
        <v>0</v>
      </c>
      <c r="BI155" s="188">
        <f>IF(N155="nulová",J155,0)</f>
        <v>0</v>
      </c>
      <c r="BJ155" s="20" t="s">
        <v>83</v>
      </c>
      <c r="BK155" s="188">
        <f>ROUND(I155*H155,2)</f>
        <v>0</v>
      </c>
      <c r="BL155" s="20" t="s">
        <v>158</v>
      </c>
      <c r="BM155" s="187" t="s">
        <v>300</v>
      </c>
    </row>
    <row r="156" spans="1:65" s="2" customFormat="1" ht="24.2" customHeight="1">
      <c r="A156" s="37"/>
      <c r="B156" s="38"/>
      <c r="C156" s="216" t="s">
        <v>301</v>
      </c>
      <c r="D156" s="216" t="s">
        <v>162</v>
      </c>
      <c r="E156" s="217" t="s">
        <v>302</v>
      </c>
      <c r="F156" s="218" t="s">
        <v>303</v>
      </c>
      <c r="G156" s="219" t="s">
        <v>129</v>
      </c>
      <c r="H156" s="220">
        <v>3</v>
      </c>
      <c r="I156" s="221"/>
      <c r="J156" s="222">
        <f>ROUND(I156*H156,2)</f>
        <v>0</v>
      </c>
      <c r="K156" s="218" t="s">
        <v>19</v>
      </c>
      <c r="L156" s="223"/>
      <c r="M156" s="224" t="s">
        <v>19</v>
      </c>
      <c r="N156" s="225" t="s">
        <v>46</v>
      </c>
      <c r="O156" s="67"/>
      <c r="P156" s="185">
        <f>O156*H156</f>
        <v>0</v>
      </c>
      <c r="Q156" s="185">
        <v>0</v>
      </c>
      <c r="R156" s="185">
        <f>Q156*H156</f>
        <v>0</v>
      </c>
      <c r="S156" s="185">
        <v>0</v>
      </c>
      <c r="T156" s="186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87" t="s">
        <v>165</v>
      </c>
      <c r="AT156" s="187" t="s">
        <v>162</v>
      </c>
      <c r="AU156" s="187" t="s">
        <v>85</v>
      </c>
      <c r="AY156" s="20" t="s">
        <v>122</v>
      </c>
      <c r="BE156" s="188">
        <f>IF(N156="základní",J156,0)</f>
        <v>0</v>
      </c>
      <c r="BF156" s="188">
        <f>IF(N156="snížená",J156,0)</f>
        <v>0</v>
      </c>
      <c r="BG156" s="188">
        <f>IF(N156="zákl. přenesená",J156,0)</f>
        <v>0</v>
      </c>
      <c r="BH156" s="188">
        <f>IF(N156="sníž. přenesená",J156,0)</f>
        <v>0</v>
      </c>
      <c r="BI156" s="188">
        <f>IF(N156="nulová",J156,0)</f>
        <v>0</v>
      </c>
      <c r="BJ156" s="20" t="s">
        <v>83</v>
      </c>
      <c r="BK156" s="188">
        <f>ROUND(I156*H156,2)</f>
        <v>0</v>
      </c>
      <c r="BL156" s="20" t="s">
        <v>158</v>
      </c>
      <c r="BM156" s="187" t="s">
        <v>304</v>
      </c>
    </row>
    <row r="157" spans="1:65" s="2" customFormat="1" ht="21.75" customHeight="1">
      <c r="A157" s="37"/>
      <c r="B157" s="38"/>
      <c r="C157" s="176" t="s">
        <v>305</v>
      </c>
      <c r="D157" s="176" t="s">
        <v>126</v>
      </c>
      <c r="E157" s="177" t="s">
        <v>306</v>
      </c>
      <c r="F157" s="178" t="s">
        <v>307</v>
      </c>
      <c r="G157" s="179" t="s">
        <v>129</v>
      </c>
      <c r="H157" s="180">
        <v>3</v>
      </c>
      <c r="I157" s="181"/>
      <c r="J157" s="182">
        <f>ROUND(I157*H157,2)</f>
        <v>0</v>
      </c>
      <c r="K157" s="178" t="s">
        <v>130</v>
      </c>
      <c r="L157" s="42"/>
      <c r="M157" s="183" t="s">
        <v>19</v>
      </c>
      <c r="N157" s="184" t="s">
        <v>46</v>
      </c>
      <c r="O157" s="67"/>
      <c r="P157" s="185">
        <f>O157*H157</f>
        <v>0</v>
      </c>
      <c r="Q157" s="185">
        <v>0</v>
      </c>
      <c r="R157" s="185">
        <f>Q157*H157</f>
        <v>0</v>
      </c>
      <c r="S157" s="185">
        <v>0.02</v>
      </c>
      <c r="T157" s="186">
        <f>S157*H157</f>
        <v>0.06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187" t="s">
        <v>158</v>
      </c>
      <c r="AT157" s="187" t="s">
        <v>126</v>
      </c>
      <c r="AU157" s="187" t="s">
        <v>85</v>
      </c>
      <c r="AY157" s="20" t="s">
        <v>122</v>
      </c>
      <c r="BE157" s="188">
        <f>IF(N157="základní",J157,0)</f>
        <v>0</v>
      </c>
      <c r="BF157" s="188">
        <f>IF(N157="snížená",J157,0)</f>
        <v>0</v>
      </c>
      <c r="BG157" s="188">
        <f>IF(N157="zákl. přenesená",J157,0)</f>
        <v>0</v>
      </c>
      <c r="BH157" s="188">
        <f>IF(N157="sníž. přenesená",J157,0)</f>
        <v>0</v>
      </c>
      <c r="BI157" s="188">
        <f>IF(N157="nulová",J157,0)</f>
        <v>0</v>
      </c>
      <c r="BJ157" s="20" t="s">
        <v>83</v>
      </c>
      <c r="BK157" s="188">
        <f>ROUND(I157*H157,2)</f>
        <v>0</v>
      </c>
      <c r="BL157" s="20" t="s">
        <v>158</v>
      </c>
      <c r="BM157" s="187" t="s">
        <v>308</v>
      </c>
    </row>
    <row r="158" spans="1:65" s="2" customFormat="1" ht="11.25">
      <c r="A158" s="37"/>
      <c r="B158" s="38"/>
      <c r="C158" s="39"/>
      <c r="D158" s="189" t="s">
        <v>133</v>
      </c>
      <c r="E158" s="39"/>
      <c r="F158" s="190" t="s">
        <v>309</v>
      </c>
      <c r="G158" s="39"/>
      <c r="H158" s="39"/>
      <c r="I158" s="191"/>
      <c r="J158" s="39"/>
      <c r="K158" s="39"/>
      <c r="L158" s="42"/>
      <c r="M158" s="192"/>
      <c r="N158" s="193"/>
      <c r="O158" s="67"/>
      <c r="P158" s="67"/>
      <c r="Q158" s="67"/>
      <c r="R158" s="67"/>
      <c r="S158" s="67"/>
      <c r="T158" s="68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20" t="s">
        <v>133</v>
      </c>
      <c r="AU158" s="20" t="s">
        <v>85</v>
      </c>
    </row>
    <row r="159" spans="1:65" s="2" customFormat="1" ht="16.5" customHeight="1">
      <c r="A159" s="37"/>
      <c r="B159" s="38"/>
      <c r="C159" s="176" t="s">
        <v>310</v>
      </c>
      <c r="D159" s="176" t="s">
        <v>126</v>
      </c>
      <c r="E159" s="177" t="s">
        <v>311</v>
      </c>
      <c r="F159" s="178" t="s">
        <v>312</v>
      </c>
      <c r="G159" s="179" t="s">
        <v>129</v>
      </c>
      <c r="H159" s="180">
        <v>17</v>
      </c>
      <c r="I159" s="181"/>
      <c r="J159" s="182">
        <f>ROUND(I159*H159,2)</f>
        <v>0</v>
      </c>
      <c r="K159" s="178" t="s">
        <v>279</v>
      </c>
      <c r="L159" s="42"/>
      <c r="M159" s="183" t="s">
        <v>19</v>
      </c>
      <c r="N159" s="184" t="s">
        <v>46</v>
      </c>
      <c r="O159" s="67"/>
      <c r="P159" s="185">
        <f>O159*H159</f>
        <v>0</v>
      </c>
      <c r="Q159" s="185">
        <v>0</v>
      </c>
      <c r="R159" s="185">
        <f>Q159*H159</f>
        <v>0</v>
      </c>
      <c r="S159" s="185">
        <v>0</v>
      </c>
      <c r="T159" s="186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87" t="s">
        <v>158</v>
      </c>
      <c r="AT159" s="187" t="s">
        <v>126</v>
      </c>
      <c r="AU159" s="187" t="s">
        <v>85</v>
      </c>
      <c r="AY159" s="20" t="s">
        <v>122</v>
      </c>
      <c r="BE159" s="188">
        <f>IF(N159="základní",J159,0)</f>
        <v>0</v>
      </c>
      <c r="BF159" s="188">
        <f>IF(N159="snížená",J159,0)</f>
        <v>0</v>
      </c>
      <c r="BG159" s="188">
        <f>IF(N159="zákl. přenesená",J159,0)</f>
        <v>0</v>
      </c>
      <c r="BH159" s="188">
        <f>IF(N159="sníž. přenesená",J159,0)</f>
        <v>0</v>
      </c>
      <c r="BI159" s="188">
        <f>IF(N159="nulová",J159,0)</f>
        <v>0</v>
      </c>
      <c r="BJ159" s="20" t="s">
        <v>83</v>
      </c>
      <c r="BK159" s="188">
        <f>ROUND(I159*H159,2)</f>
        <v>0</v>
      </c>
      <c r="BL159" s="20" t="s">
        <v>158</v>
      </c>
      <c r="BM159" s="187" t="s">
        <v>313</v>
      </c>
    </row>
    <row r="160" spans="1:65" s="2" customFormat="1" ht="11.25">
      <c r="A160" s="37"/>
      <c r="B160" s="38"/>
      <c r="C160" s="39"/>
      <c r="D160" s="189" t="s">
        <v>133</v>
      </c>
      <c r="E160" s="39"/>
      <c r="F160" s="190" t="s">
        <v>314</v>
      </c>
      <c r="G160" s="39"/>
      <c r="H160" s="39"/>
      <c r="I160" s="191"/>
      <c r="J160" s="39"/>
      <c r="K160" s="39"/>
      <c r="L160" s="42"/>
      <c r="M160" s="192"/>
      <c r="N160" s="193"/>
      <c r="O160" s="67"/>
      <c r="P160" s="67"/>
      <c r="Q160" s="67"/>
      <c r="R160" s="67"/>
      <c r="S160" s="67"/>
      <c r="T160" s="68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20" t="s">
        <v>133</v>
      </c>
      <c r="AU160" s="20" t="s">
        <v>85</v>
      </c>
    </row>
    <row r="161" spans="1:65" s="2" customFormat="1" ht="16.5" customHeight="1">
      <c r="A161" s="37"/>
      <c r="B161" s="38"/>
      <c r="C161" s="216" t="s">
        <v>315</v>
      </c>
      <c r="D161" s="216" t="s">
        <v>162</v>
      </c>
      <c r="E161" s="217" t="s">
        <v>316</v>
      </c>
      <c r="F161" s="218" t="s">
        <v>317</v>
      </c>
      <c r="G161" s="219" t="s">
        <v>129</v>
      </c>
      <c r="H161" s="220">
        <v>7</v>
      </c>
      <c r="I161" s="221"/>
      <c r="J161" s="222">
        <f>ROUND(I161*H161,2)</f>
        <v>0</v>
      </c>
      <c r="K161" s="218" t="s">
        <v>19</v>
      </c>
      <c r="L161" s="223"/>
      <c r="M161" s="224" t="s">
        <v>19</v>
      </c>
      <c r="N161" s="225" t="s">
        <v>46</v>
      </c>
      <c r="O161" s="67"/>
      <c r="P161" s="185">
        <f>O161*H161</f>
        <v>0</v>
      </c>
      <c r="Q161" s="185">
        <v>0</v>
      </c>
      <c r="R161" s="185">
        <f>Q161*H161</f>
        <v>0</v>
      </c>
      <c r="S161" s="185">
        <v>0</v>
      </c>
      <c r="T161" s="186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87" t="s">
        <v>165</v>
      </c>
      <c r="AT161" s="187" t="s">
        <v>162</v>
      </c>
      <c r="AU161" s="187" t="s">
        <v>85</v>
      </c>
      <c r="AY161" s="20" t="s">
        <v>122</v>
      </c>
      <c r="BE161" s="188">
        <f>IF(N161="základní",J161,0)</f>
        <v>0</v>
      </c>
      <c r="BF161" s="188">
        <f>IF(N161="snížená",J161,0)</f>
        <v>0</v>
      </c>
      <c r="BG161" s="188">
        <f>IF(N161="zákl. přenesená",J161,0)</f>
        <v>0</v>
      </c>
      <c r="BH161" s="188">
        <f>IF(N161="sníž. přenesená",J161,0)</f>
        <v>0</v>
      </c>
      <c r="BI161" s="188">
        <f>IF(N161="nulová",J161,0)</f>
        <v>0</v>
      </c>
      <c r="BJ161" s="20" t="s">
        <v>83</v>
      </c>
      <c r="BK161" s="188">
        <f>ROUND(I161*H161,2)</f>
        <v>0</v>
      </c>
      <c r="BL161" s="20" t="s">
        <v>158</v>
      </c>
      <c r="BM161" s="187" t="s">
        <v>318</v>
      </c>
    </row>
    <row r="162" spans="1:65" s="2" customFormat="1" ht="16.5" customHeight="1">
      <c r="A162" s="37"/>
      <c r="B162" s="38"/>
      <c r="C162" s="216" t="s">
        <v>319</v>
      </c>
      <c r="D162" s="216" t="s">
        <v>162</v>
      </c>
      <c r="E162" s="217" t="s">
        <v>320</v>
      </c>
      <c r="F162" s="218" t="s">
        <v>321</v>
      </c>
      <c r="G162" s="219" t="s">
        <v>129</v>
      </c>
      <c r="H162" s="220">
        <v>14</v>
      </c>
      <c r="I162" s="221"/>
      <c r="J162" s="222">
        <f>ROUND(I162*H162,2)</f>
        <v>0</v>
      </c>
      <c r="K162" s="218" t="s">
        <v>19</v>
      </c>
      <c r="L162" s="223"/>
      <c r="M162" s="224" t="s">
        <v>19</v>
      </c>
      <c r="N162" s="225" t="s">
        <v>46</v>
      </c>
      <c r="O162" s="67"/>
      <c r="P162" s="185">
        <f>O162*H162</f>
        <v>0</v>
      </c>
      <c r="Q162" s="185">
        <v>0</v>
      </c>
      <c r="R162" s="185">
        <f>Q162*H162</f>
        <v>0</v>
      </c>
      <c r="S162" s="185">
        <v>0</v>
      </c>
      <c r="T162" s="186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87" t="s">
        <v>165</v>
      </c>
      <c r="AT162" s="187" t="s">
        <v>162</v>
      </c>
      <c r="AU162" s="187" t="s">
        <v>85</v>
      </c>
      <c r="AY162" s="20" t="s">
        <v>122</v>
      </c>
      <c r="BE162" s="188">
        <f>IF(N162="základní",J162,0)</f>
        <v>0</v>
      </c>
      <c r="BF162" s="188">
        <f>IF(N162="snížená",J162,0)</f>
        <v>0</v>
      </c>
      <c r="BG162" s="188">
        <f>IF(N162="zákl. přenesená",J162,0)</f>
        <v>0</v>
      </c>
      <c r="BH162" s="188">
        <f>IF(N162="sníž. přenesená",J162,0)</f>
        <v>0</v>
      </c>
      <c r="BI162" s="188">
        <f>IF(N162="nulová",J162,0)</f>
        <v>0</v>
      </c>
      <c r="BJ162" s="20" t="s">
        <v>83</v>
      </c>
      <c r="BK162" s="188">
        <f>ROUND(I162*H162,2)</f>
        <v>0</v>
      </c>
      <c r="BL162" s="20" t="s">
        <v>158</v>
      </c>
      <c r="BM162" s="187" t="s">
        <v>322</v>
      </c>
    </row>
    <row r="163" spans="1:65" s="2" customFormat="1" ht="16.5" customHeight="1">
      <c r="A163" s="37"/>
      <c r="B163" s="38"/>
      <c r="C163" s="216" t="s">
        <v>323</v>
      </c>
      <c r="D163" s="216" t="s">
        <v>162</v>
      </c>
      <c r="E163" s="217" t="s">
        <v>324</v>
      </c>
      <c r="F163" s="218" t="s">
        <v>325</v>
      </c>
      <c r="G163" s="219" t="s">
        <v>129</v>
      </c>
      <c r="H163" s="220">
        <v>11</v>
      </c>
      <c r="I163" s="221"/>
      <c r="J163" s="222">
        <f>ROUND(I163*H163,2)</f>
        <v>0</v>
      </c>
      <c r="K163" s="218" t="s">
        <v>19</v>
      </c>
      <c r="L163" s="223"/>
      <c r="M163" s="224" t="s">
        <v>19</v>
      </c>
      <c r="N163" s="225" t="s">
        <v>46</v>
      </c>
      <c r="O163" s="67"/>
      <c r="P163" s="185">
        <f>O163*H163</f>
        <v>0</v>
      </c>
      <c r="Q163" s="185">
        <v>0</v>
      </c>
      <c r="R163" s="185">
        <f>Q163*H163</f>
        <v>0</v>
      </c>
      <c r="S163" s="185">
        <v>0</v>
      </c>
      <c r="T163" s="186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87" t="s">
        <v>165</v>
      </c>
      <c r="AT163" s="187" t="s">
        <v>162</v>
      </c>
      <c r="AU163" s="187" t="s">
        <v>85</v>
      </c>
      <c r="AY163" s="20" t="s">
        <v>122</v>
      </c>
      <c r="BE163" s="188">
        <f>IF(N163="základní",J163,0)</f>
        <v>0</v>
      </c>
      <c r="BF163" s="188">
        <f>IF(N163="snížená",J163,0)</f>
        <v>0</v>
      </c>
      <c r="BG163" s="188">
        <f>IF(N163="zákl. přenesená",J163,0)</f>
        <v>0</v>
      </c>
      <c r="BH163" s="188">
        <f>IF(N163="sníž. přenesená",J163,0)</f>
        <v>0</v>
      </c>
      <c r="BI163" s="188">
        <f>IF(N163="nulová",J163,0)</f>
        <v>0</v>
      </c>
      <c r="BJ163" s="20" t="s">
        <v>83</v>
      </c>
      <c r="BK163" s="188">
        <f>ROUND(I163*H163,2)</f>
        <v>0</v>
      </c>
      <c r="BL163" s="20" t="s">
        <v>158</v>
      </c>
      <c r="BM163" s="187" t="s">
        <v>326</v>
      </c>
    </row>
    <row r="164" spans="1:65" s="2" customFormat="1" ht="16.5" customHeight="1">
      <c r="A164" s="37"/>
      <c r="B164" s="38"/>
      <c r="C164" s="216" t="s">
        <v>327</v>
      </c>
      <c r="D164" s="216" t="s">
        <v>162</v>
      </c>
      <c r="E164" s="217" t="s">
        <v>328</v>
      </c>
      <c r="F164" s="218" t="s">
        <v>329</v>
      </c>
      <c r="G164" s="219" t="s">
        <v>129</v>
      </c>
      <c r="H164" s="220">
        <v>6</v>
      </c>
      <c r="I164" s="221"/>
      <c r="J164" s="222">
        <f>ROUND(I164*H164,2)</f>
        <v>0</v>
      </c>
      <c r="K164" s="218" t="s">
        <v>19</v>
      </c>
      <c r="L164" s="223"/>
      <c r="M164" s="224" t="s">
        <v>19</v>
      </c>
      <c r="N164" s="225" t="s">
        <v>46</v>
      </c>
      <c r="O164" s="67"/>
      <c r="P164" s="185">
        <f>O164*H164</f>
        <v>0</v>
      </c>
      <c r="Q164" s="185">
        <v>0</v>
      </c>
      <c r="R164" s="185">
        <f>Q164*H164</f>
        <v>0</v>
      </c>
      <c r="S164" s="185">
        <v>0</v>
      </c>
      <c r="T164" s="186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87" t="s">
        <v>165</v>
      </c>
      <c r="AT164" s="187" t="s">
        <v>162</v>
      </c>
      <c r="AU164" s="187" t="s">
        <v>85</v>
      </c>
      <c r="AY164" s="20" t="s">
        <v>122</v>
      </c>
      <c r="BE164" s="188">
        <f>IF(N164="základní",J164,0)</f>
        <v>0</v>
      </c>
      <c r="BF164" s="188">
        <f>IF(N164="snížená",J164,0)</f>
        <v>0</v>
      </c>
      <c r="BG164" s="188">
        <f>IF(N164="zákl. přenesená",J164,0)</f>
        <v>0</v>
      </c>
      <c r="BH164" s="188">
        <f>IF(N164="sníž. přenesená",J164,0)</f>
        <v>0</v>
      </c>
      <c r="BI164" s="188">
        <f>IF(N164="nulová",J164,0)</f>
        <v>0</v>
      </c>
      <c r="BJ164" s="20" t="s">
        <v>83</v>
      </c>
      <c r="BK164" s="188">
        <f>ROUND(I164*H164,2)</f>
        <v>0</v>
      </c>
      <c r="BL164" s="20" t="s">
        <v>158</v>
      </c>
      <c r="BM164" s="187" t="s">
        <v>330</v>
      </c>
    </row>
    <row r="165" spans="1:65" s="2" customFormat="1" ht="24.2" customHeight="1">
      <c r="A165" s="37"/>
      <c r="B165" s="38"/>
      <c r="C165" s="176" t="s">
        <v>85</v>
      </c>
      <c r="D165" s="176" t="s">
        <v>126</v>
      </c>
      <c r="E165" s="177" t="s">
        <v>331</v>
      </c>
      <c r="F165" s="178" t="s">
        <v>332</v>
      </c>
      <c r="G165" s="179" t="s">
        <v>129</v>
      </c>
      <c r="H165" s="180">
        <v>10</v>
      </c>
      <c r="I165" s="181"/>
      <c r="J165" s="182">
        <f>ROUND(I165*H165,2)</f>
        <v>0</v>
      </c>
      <c r="K165" s="178" t="s">
        <v>279</v>
      </c>
      <c r="L165" s="42"/>
      <c r="M165" s="183" t="s">
        <v>19</v>
      </c>
      <c r="N165" s="184" t="s">
        <v>46</v>
      </c>
      <c r="O165" s="67"/>
      <c r="P165" s="185">
        <f>O165*H165</f>
        <v>0</v>
      </c>
      <c r="Q165" s="185">
        <v>0</v>
      </c>
      <c r="R165" s="185">
        <f>Q165*H165</f>
        <v>0</v>
      </c>
      <c r="S165" s="185">
        <v>0</v>
      </c>
      <c r="T165" s="186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87" t="s">
        <v>158</v>
      </c>
      <c r="AT165" s="187" t="s">
        <v>126</v>
      </c>
      <c r="AU165" s="187" t="s">
        <v>85</v>
      </c>
      <c r="AY165" s="20" t="s">
        <v>122</v>
      </c>
      <c r="BE165" s="188">
        <f>IF(N165="základní",J165,0)</f>
        <v>0</v>
      </c>
      <c r="BF165" s="188">
        <f>IF(N165="snížená",J165,0)</f>
        <v>0</v>
      </c>
      <c r="BG165" s="188">
        <f>IF(N165="zákl. přenesená",J165,0)</f>
        <v>0</v>
      </c>
      <c r="BH165" s="188">
        <f>IF(N165="sníž. přenesená",J165,0)</f>
        <v>0</v>
      </c>
      <c r="BI165" s="188">
        <f>IF(N165="nulová",J165,0)</f>
        <v>0</v>
      </c>
      <c r="BJ165" s="20" t="s">
        <v>83</v>
      </c>
      <c r="BK165" s="188">
        <f>ROUND(I165*H165,2)</f>
        <v>0</v>
      </c>
      <c r="BL165" s="20" t="s">
        <v>158</v>
      </c>
      <c r="BM165" s="187" t="s">
        <v>333</v>
      </c>
    </row>
    <row r="166" spans="1:65" s="2" customFormat="1" ht="11.25">
      <c r="A166" s="37"/>
      <c r="B166" s="38"/>
      <c r="C166" s="39"/>
      <c r="D166" s="189" t="s">
        <v>133</v>
      </c>
      <c r="E166" s="39"/>
      <c r="F166" s="190" t="s">
        <v>334</v>
      </c>
      <c r="G166" s="39"/>
      <c r="H166" s="39"/>
      <c r="I166" s="191"/>
      <c r="J166" s="39"/>
      <c r="K166" s="39"/>
      <c r="L166" s="42"/>
      <c r="M166" s="192"/>
      <c r="N166" s="193"/>
      <c r="O166" s="67"/>
      <c r="P166" s="67"/>
      <c r="Q166" s="67"/>
      <c r="R166" s="67"/>
      <c r="S166" s="67"/>
      <c r="T166" s="68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20" t="s">
        <v>133</v>
      </c>
      <c r="AU166" s="20" t="s">
        <v>85</v>
      </c>
    </row>
    <row r="167" spans="1:65" s="2" customFormat="1" ht="16.5" customHeight="1">
      <c r="A167" s="37"/>
      <c r="B167" s="38"/>
      <c r="C167" s="216" t="s">
        <v>335</v>
      </c>
      <c r="D167" s="216" t="s">
        <v>162</v>
      </c>
      <c r="E167" s="217" t="s">
        <v>336</v>
      </c>
      <c r="F167" s="218" t="s">
        <v>337</v>
      </c>
      <c r="G167" s="219" t="s">
        <v>129</v>
      </c>
      <c r="H167" s="220">
        <v>10</v>
      </c>
      <c r="I167" s="221"/>
      <c r="J167" s="222">
        <f>ROUND(I167*H167,2)</f>
        <v>0</v>
      </c>
      <c r="K167" s="218" t="s">
        <v>130</v>
      </c>
      <c r="L167" s="223"/>
      <c r="M167" s="224" t="s">
        <v>19</v>
      </c>
      <c r="N167" s="225" t="s">
        <v>46</v>
      </c>
      <c r="O167" s="67"/>
      <c r="P167" s="185">
        <f>O167*H167</f>
        <v>0</v>
      </c>
      <c r="Q167" s="185">
        <v>4.0000000000000003E-5</v>
      </c>
      <c r="R167" s="185">
        <f>Q167*H167</f>
        <v>4.0000000000000002E-4</v>
      </c>
      <c r="S167" s="185">
        <v>0</v>
      </c>
      <c r="T167" s="186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87" t="s">
        <v>165</v>
      </c>
      <c r="AT167" s="187" t="s">
        <v>162</v>
      </c>
      <c r="AU167" s="187" t="s">
        <v>85</v>
      </c>
      <c r="AY167" s="20" t="s">
        <v>122</v>
      </c>
      <c r="BE167" s="188">
        <f>IF(N167="základní",J167,0)</f>
        <v>0</v>
      </c>
      <c r="BF167" s="188">
        <f>IF(N167="snížená",J167,0)</f>
        <v>0</v>
      </c>
      <c r="BG167" s="188">
        <f>IF(N167="zákl. přenesená",J167,0)</f>
        <v>0</v>
      </c>
      <c r="BH167" s="188">
        <f>IF(N167="sníž. přenesená",J167,0)</f>
        <v>0</v>
      </c>
      <c r="BI167" s="188">
        <f>IF(N167="nulová",J167,0)</f>
        <v>0</v>
      </c>
      <c r="BJ167" s="20" t="s">
        <v>83</v>
      </c>
      <c r="BK167" s="188">
        <f>ROUND(I167*H167,2)</f>
        <v>0</v>
      </c>
      <c r="BL167" s="20" t="s">
        <v>158</v>
      </c>
      <c r="BM167" s="187" t="s">
        <v>338</v>
      </c>
    </row>
    <row r="168" spans="1:65" s="2" customFormat="1" ht="16.5" customHeight="1">
      <c r="A168" s="37"/>
      <c r="B168" s="38"/>
      <c r="C168" s="216" t="s">
        <v>339</v>
      </c>
      <c r="D168" s="216" t="s">
        <v>162</v>
      </c>
      <c r="E168" s="217" t="s">
        <v>340</v>
      </c>
      <c r="F168" s="218" t="s">
        <v>341</v>
      </c>
      <c r="G168" s="219" t="s">
        <v>129</v>
      </c>
      <c r="H168" s="220">
        <v>10</v>
      </c>
      <c r="I168" s="221"/>
      <c r="J168" s="222">
        <f>ROUND(I168*H168,2)</f>
        <v>0</v>
      </c>
      <c r="K168" s="218" t="s">
        <v>130</v>
      </c>
      <c r="L168" s="223"/>
      <c r="M168" s="224" t="s">
        <v>19</v>
      </c>
      <c r="N168" s="225" t="s">
        <v>46</v>
      </c>
      <c r="O168" s="67"/>
      <c r="P168" s="185">
        <f>O168*H168</f>
        <v>0</v>
      </c>
      <c r="Q168" s="185">
        <v>3.0000000000000001E-5</v>
      </c>
      <c r="R168" s="185">
        <f>Q168*H168</f>
        <v>3.0000000000000003E-4</v>
      </c>
      <c r="S168" s="185">
        <v>0</v>
      </c>
      <c r="T168" s="186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87" t="s">
        <v>165</v>
      </c>
      <c r="AT168" s="187" t="s">
        <v>162</v>
      </c>
      <c r="AU168" s="187" t="s">
        <v>85</v>
      </c>
      <c r="AY168" s="20" t="s">
        <v>122</v>
      </c>
      <c r="BE168" s="188">
        <f>IF(N168="základní",J168,0)</f>
        <v>0</v>
      </c>
      <c r="BF168" s="188">
        <f>IF(N168="snížená",J168,0)</f>
        <v>0</v>
      </c>
      <c r="BG168" s="188">
        <f>IF(N168="zákl. přenesená",J168,0)</f>
        <v>0</v>
      </c>
      <c r="BH168" s="188">
        <f>IF(N168="sníž. přenesená",J168,0)</f>
        <v>0</v>
      </c>
      <c r="BI168" s="188">
        <f>IF(N168="nulová",J168,0)</f>
        <v>0</v>
      </c>
      <c r="BJ168" s="20" t="s">
        <v>83</v>
      </c>
      <c r="BK168" s="188">
        <f>ROUND(I168*H168,2)</f>
        <v>0</v>
      </c>
      <c r="BL168" s="20" t="s">
        <v>158</v>
      </c>
      <c r="BM168" s="187" t="s">
        <v>342</v>
      </c>
    </row>
    <row r="169" spans="1:65" s="2" customFormat="1" ht="16.5" customHeight="1">
      <c r="A169" s="37"/>
      <c r="B169" s="38"/>
      <c r="C169" s="216" t="s">
        <v>343</v>
      </c>
      <c r="D169" s="216" t="s">
        <v>162</v>
      </c>
      <c r="E169" s="217" t="s">
        <v>344</v>
      </c>
      <c r="F169" s="218" t="s">
        <v>345</v>
      </c>
      <c r="G169" s="219" t="s">
        <v>129</v>
      </c>
      <c r="H169" s="220">
        <v>10</v>
      </c>
      <c r="I169" s="221"/>
      <c r="J169" s="222">
        <f>ROUND(I169*H169,2)</f>
        <v>0</v>
      </c>
      <c r="K169" s="218" t="s">
        <v>130</v>
      </c>
      <c r="L169" s="223"/>
      <c r="M169" s="224" t="s">
        <v>19</v>
      </c>
      <c r="N169" s="225" t="s">
        <v>46</v>
      </c>
      <c r="O169" s="67"/>
      <c r="P169" s="185">
        <f>O169*H169</f>
        <v>0</v>
      </c>
      <c r="Q169" s="185">
        <v>1.0000000000000001E-5</v>
      </c>
      <c r="R169" s="185">
        <f>Q169*H169</f>
        <v>1E-4</v>
      </c>
      <c r="S169" s="185">
        <v>0</v>
      </c>
      <c r="T169" s="186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87" t="s">
        <v>165</v>
      </c>
      <c r="AT169" s="187" t="s">
        <v>162</v>
      </c>
      <c r="AU169" s="187" t="s">
        <v>85</v>
      </c>
      <c r="AY169" s="20" t="s">
        <v>122</v>
      </c>
      <c r="BE169" s="188">
        <f>IF(N169="základní",J169,0)</f>
        <v>0</v>
      </c>
      <c r="BF169" s="188">
        <f>IF(N169="snížená",J169,0)</f>
        <v>0</v>
      </c>
      <c r="BG169" s="188">
        <f>IF(N169="zákl. přenesená",J169,0)</f>
        <v>0</v>
      </c>
      <c r="BH169" s="188">
        <f>IF(N169="sníž. přenesená",J169,0)</f>
        <v>0</v>
      </c>
      <c r="BI169" s="188">
        <f>IF(N169="nulová",J169,0)</f>
        <v>0</v>
      </c>
      <c r="BJ169" s="20" t="s">
        <v>83</v>
      </c>
      <c r="BK169" s="188">
        <f>ROUND(I169*H169,2)</f>
        <v>0</v>
      </c>
      <c r="BL169" s="20" t="s">
        <v>158</v>
      </c>
      <c r="BM169" s="187" t="s">
        <v>346</v>
      </c>
    </row>
    <row r="170" spans="1:65" s="2" customFormat="1" ht="24.2" customHeight="1">
      <c r="A170" s="37"/>
      <c r="B170" s="38"/>
      <c r="C170" s="176" t="s">
        <v>131</v>
      </c>
      <c r="D170" s="176" t="s">
        <v>126</v>
      </c>
      <c r="E170" s="177" t="s">
        <v>347</v>
      </c>
      <c r="F170" s="178" t="s">
        <v>348</v>
      </c>
      <c r="G170" s="179" t="s">
        <v>129</v>
      </c>
      <c r="H170" s="180">
        <v>19</v>
      </c>
      <c r="I170" s="181"/>
      <c r="J170" s="182">
        <f>ROUND(I170*H170,2)</f>
        <v>0</v>
      </c>
      <c r="K170" s="178" t="s">
        <v>279</v>
      </c>
      <c r="L170" s="42"/>
      <c r="M170" s="183" t="s">
        <v>19</v>
      </c>
      <c r="N170" s="184" t="s">
        <v>46</v>
      </c>
      <c r="O170" s="67"/>
      <c r="P170" s="185">
        <f>O170*H170</f>
        <v>0</v>
      </c>
      <c r="Q170" s="185">
        <v>0</v>
      </c>
      <c r="R170" s="185">
        <f>Q170*H170</f>
        <v>0</v>
      </c>
      <c r="S170" s="185">
        <v>0</v>
      </c>
      <c r="T170" s="186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87" t="s">
        <v>158</v>
      </c>
      <c r="AT170" s="187" t="s">
        <v>126</v>
      </c>
      <c r="AU170" s="187" t="s">
        <v>85</v>
      </c>
      <c r="AY170" s="20" t="s">
        <v>122</v>
      </c>
      <c r="BE170" s="188">
        <f>IF(N170="základní",J170,0)</f>
        <v>0</v>
      </c>
      <c r="BF170" s="188">
        <f>IF(N170="snížená",J170,0)</f>
        <v>0</v>
      </c>
      <c r="BG170" s="188">
        <f>IF(N170="zákl. přenesená",J170,0)</f>
        <v>0</v>
      </c>
      <c r="BH170" s="188">
        <f>IF(N170="sníž. přenesená",J170,0)</f>
        <v>0</v>
      </c>
      <c r="BI170" s="188">
        <f>IF(N170="nulová",J170,0)</f>
        <v>0</v>
      </c>
      <c r="BJ170" s="20" t="s">
        <v>83</v>
      </c>
      <c r="BK170" s="188">
        <f>ROUND(I170*H170,2)</f>
        <v>0</v>
      </c>
      <c r="BL170" s="20" t="s">
        <v>158</v>
      </c>
      <c r="BM170" s="187" t="s">
        <v>349</v>
      </c>
    </row>
    <row r="171" spans="1:65" s="2" customFormat="1" ht="11.25">
      <c r="A171" s="37"/>
      <c r="B171" s="38"/>
      <c r="C171" s="39"/>
      <c r="D171" s="189" t="s">
        <v>133</v>
      </c>
      <c r="E171" s="39"/>
      <c r="F171" s="190" t="s">
        <v>350</v>
      </c>
      <c r="G171" s="39"/>
      <c r="H171" s="39"/>
      <c r="I171" s="191"/>
      <c r="J171" s="39"/>
      <c r="K171" s="39"/>
      <c r="L171" s="42"/>
      <c r="M171" s="192"/>
      <c r="N171" s="193"/>
      <c r="O171" s="67"/>
      <c r="P171" s="67"/>
      <c r="Q171" s="67"/>
      <c r="R171" s="67"/>
      <c r="S171" s="67"/>
      <c r="T171" s="68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20" t="s">
        <v>133</v>
      </c>
      <c r="AU171" s="20" t="s">
        <v>85</v>
      </c>
    </row>
    <row r="172" spans="1:65" s="2" customFormat="1" ht="16.5" customHeight="1">
      <c r="A172" s="37"/>
      <c r="B172" s="38"/>
      <c r="C172" s="216" t="s">
        <v>351</v>
      </c>
      <c r="D172" s="216" t="s">
        <v>162</v>
      </c>
      <c r="E172" s="217" t="s">
        <v>352</v>
      </c>
      <c r="F172" s="218" t="s">
        <v>353</v>
      </c>
      <c r="G172" s="219" t="s">
        <v>129</v>
      </c>
      <c r="H172" s="220">
        <v>19</v>
      </c>
      <c r="I172" s="221"/>
      <c r="J172" s="222">
        <f>ROUND(I172*H172,2)</f>
        <v>0</v>
      </c>
      <c r="K172" s="218" t="s">
        <v>130</v>
      </c>
      <c r="L172" s="223"/>
      <c r="M172" s="224" t="s">
        <v>19</v>
      </c>
      <c r="N172" s="225" t="s">
        <v>46</v>
      </c>
      <c r="O172" s="67"/>
      <c r="P172" s="185">
        <f>O172*H172</f>
        <v>0</v>
      </c>
      <c r="Q172" s="185">
        <v>4.0000000000000003E-5</v>
      </c>
      <c r="R172" s="185">
        <f>Q172*H172</f>
        <v>7.6000000000000004E-4</v>
      </c>
      <c r="S172" s="185">
        <v>0</v>
      </c>
      <c r="T172" s="186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87" t="s">
        <v>165</v>
      </c>
      <c r="AT172" s="187" t="s">
        <v>162</v>
      </c>
      <c r="AU172" s="187" t="s">
        <v>85</v>
      </c>
      <c r="AY172" s="20" t="s">
        <v>122</v>
      </c>
      <c r="BE172" s="188">
        <f>IF(N172="základní",J172,0)</f>
        <v>0</v>
      </c>
      <c r="BF172" s="188">
        <f>IF(N172="snížená",J172,0)</f>
        <v>0</v>
      </c>
      <c r="BG172" s="188">
        <f>IF(N172="zákl. přenesená",J172,0)</f>
        <v>0</v>
      </c>
      <c r="BH172" s="188">
        <f>IF(N172="sníž. přenesená",J172,0)</f>
        <v>0</v>
      </c>
      <c r="BI172" s="188">
        <f>IF(N172="nulová",J172,0)</f>
        <v>0</v>
      </c>
      <c r="BJ172" s="20" t="s">
        <v>83</v>
      </c>
      <c r="BK172" s="188">
        <f>ROUND(I172*H172,2)</f>
        <v>0</v>
      </c>
      <c r="BL172" s="20" t="s">
        <v>158</v>
      </c>
      <c r="BM172" s="187" t="s">
        <v>354</v>
      </c>
    </row>
    <row r="173" spans="1:65" s="2" customFormat="1" ht="16.5" customHeight="1">
      <c r="A173" s="37"/>
      <c r="B173" s="38"/>
      <c r="C173" s="216" t="s">
        <v>7</v>
      </c>
      <c r="D173" s="216" t="s">
        <v>162</v>
      </c>
      <c r="E173" s="217" t="s">
        <v>340</v>
      </c>
      <c r="F173" s="218" t="s">
        <v>341</v>
      </c>
      <c r="G173" s="219" t="s">
        <v>129</v>
      </c>
      <c r="H173" s="220">
        <v>19</v>
      </c>
      <c r="I173" s="221"/>
      <c r="J173" s="222">
        <f>ROUND(I173*H173,2)</f>
        <v>0</v>
      </c>
      <c r="K173" s="218" t="s">
        <v>130</v>
      </c>
      <c r="L173" s="223"/>
      <c r="M173" s="224" t="s">
        <v>19</v>
      </c>
      <c r="N173" s="225" t="s">
        <v>46</v>
      </c>
      <c r="O173" s="67"/>
      <c r="P173" s="185">
        <f>O173*H173</f>
        <v>0</v>
      </c>
      <c r="Q173" s="185">
        <v>3.0000000000000001E-5</v>
      </c>
      <c r="R173" s="185">
        <f>Q173*H173</f>
        <v>5.6999999999999998E-4</v>
      </c>
      <c r="S173" s="185">
        <v>0</v>
      </c>
      <c r="T173" s="186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87" t="s">
        <v>165</v>
      </c>
      <c r="AT173" s="187" t="s">
        <v>162</v>
      </c>
      <c r="AU173" s="187" t="s">
        <v>85</v>
      </c>
      <c r="AY173" s="20" t="s">
        <v>122</v>
      </c>
      <c r="BE173" s="188">
        <f>IF(N173="základní",J173,0)</f>
        <v>0</v>
      </c>
      <c r="BF173" s="188">
        <f>IF(N173="snížená",J173,0)</f>
        <v>0</v>
      </c>
      <c r="BG173" s="188">
        <f>IF(N173="zákl. přenesená",J173,0)</f>
        <v>0</v>
      </c>
      <c r="BH173" s="188">
        <f>IF(N173="sníž. přenesená",J173,0)</f>
        <v>0</v>
      </c>
      <c r="BI173" s="188">
        <f>IF(N173="nulová",J173,0)</f>
        <v>0</v>
      </c>
      <c r="BJ173" s="20" t="s">
        <v>83</v>
      </c>
      <c r="BK173" s="188">
        <f>ROUND(I173*H173,2)</f>
        <v>0</v>
      </c>
      <c r="BL173" s="20" t="s">
        <v>158</v>
      </c>
      <c r="BM173" s="187" t="s">
        <v>355</v>
      </c>
    </row>
    <row r="174" spans="1:65" s="2" customFormat="1" ht="16.5" customHeight="1">
      <c r="A174" s="37"/>
      <c r="B174" s="38"/>
      <c r="C174" s="216" t="s">
        <v>356</v>
      </c>
      <c r="D174" s="216" t="s">
        <v>162</v>
      </c>
      <c r="E174" s="217" t="s">
        <v>344</v>
      </c>
      <c r="F174" s="218" t="s">
        <v>345</v>
      </c>
      <c r="G174" s="219" t="s">
        <v>129</v>
      </c>
      <c r="H174" s="220">
        <v>19</v>
      </c>
      <c r="I174" s="221"/>
      <c r="J174" s="222">
        <f>ROUND(I174*H174,2)</f>
        <v>0</v>
      </c>
      <c r="K174" s="218" t="s">
        <v>130</v>
      </c>
      <c r="L174" s="223"/>
      <c r="M174" s="224" t="s">
        <v>19</v>
      </c>
      <c r="N174" s="225" t="s">
        <v>46</v>
      </c>
      <c r="O174" s="67"/>
      <c r="P174" s="185">
        <f>O174*H174</f>
        <v>0</v>
      </c>
      <c r="Q174" s="185">
        <v>1.0000000000000001E-5</v>
      </c>
      <c r="R174" s="185">
        <f>Q174*H174</f>
        <v>1.9000000000000001E-4</v>
      </c>
      <c r="S174" s="185">
        <v>0</v>
      </c>
      <c r="T174" s="186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87" t="s">
        <v>165</v>
      </c>
      <c r="AT174" s="187" t="s">
        <v>162</v>
      </c>
      <c r="AU174" s="187" t="s">
        <v>85</v>
      </c>
      <c r="AY174" s="20" t="s">
        <v>122</v>
      </c>
      <c r="BE174" s="188">
        <f>IF(N174="základní",J174,0)</f>
        <v>0</v>
      </c>
      <c r="BF174" s="188">
        <f>IF(N174="snížená",J174,0)</f>
        <v>0</v>
      </c>
      <c r="BG174" s="188">
        <f>IF(N174="zákl. přenesená",J174,0)</f>
        <v>0</v>
      </c>
      <c r="BH174" s="188">
        <f>IF(N174="sníž. přenesená",J174,0)</f>
        <v>0</v>
      </c>
      <c r="BI174" s="188">
        <f>IF(N174="nulová",J174,0)</f>
        <v>0</v>
      </c>
      <c r="BJ174" s="20" t="s">
        <v>83</v>
      </c>
      <c r="BK174" s="188">
        <f>ROUND(I174*H174,2)</f>
        <v>0</v>
      </c>
      <c r="BL174" s="20" t="s">
        <v>158</v>
      </c>
      <c r="BM174" s="187" t="s">
        <v>357</v>
      </c>
    </row>
    <row r="175" spans="1:65" s="2" customFormat="1" ht="24.2" customHeight="1">
      <c r="A175" s="37"/>
      <c r="B175" s="38"/>
      <c r="C175" s="176" t="s">
        <v>358</v>
      </c>
      <c r="D175" s="176" t="s">
        <v>126</v>
      </c>
      <c r="E175" s="177" t="s">
        <v>359</v>
      </c>
      <c r="F175" s="178" t="s">
        <v>360</v>
      </c>
      <c r="G175" s="179" t="s">
        <v>129</v>
      </c>
      <c r="H175" s="180">
        <v>3</v>
      </c>
      <c r="I175" s="181"/>
      <c r="J175" s="182">
        <f>ROUND(I175*H175,2)</f>
        <v>0</v>
      </c>
      <c r="K175" s="178" t="s">
        <v>279</v>
      </c>
      <c r="L175" s="42"/>
      <c r="M175" s="183" t="s">
        <v>19</v>
      </c>
      <c r="N175" s="184" t="s">
        <v>46</v>
      </c>
      <c r="O175" s="67"/>
      <c r="P175" s="185">
        <f>O175*H175</f>
        <v>0</v>
      </c>
      <c r="Q175" s="185">
        <v>0</v>
      </c>
      <c r="R175" s="185">
        <f>Q175*H175</f>
        <v>0</v>
      </c>
      <c r="S175" s="185">
        <v>0</v>
      </c>
      <c r="T175" s="186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87" t="s">
        <v>158</v>
      </c>
      <c r="AT175" s="187" t="s">
        <v>126</v>
      </c>
      <c r="AU175" s="187" t="s">
        <v>85</v>
      </c>
      <c r="AY175" s="20" t="s">
        <v>122</v>
      </c>
      <c r="BE175" s="188">
        <f>IF(N175="základní",J175,0)</f>
        <v>0</v>
      </c>
      <c r="BF175" s="188">
        <f>IF(N175="snížená",J175,0)</f>
        <v>0</v>
      </c>
      <c r="BG175" s="188">
        <f>IF(N175="zákl. přenesená",J175,0)</f>
        <v>0</v>
      </c>
      <c r="BH175" s="188">
        <f>IF(N175="sníž. přenesená",J175,0)</f>
        <v>0</v>
      </c>
      <c r="BI175" s="188">
        <f>IF(N175="nulová",J175,0)</f>
        <v>0</v>
      </c>
      <c r="BJ175" s="20" t="s">
        <v>83</v>
      </c>
      <c r="BK175" s="188">
        <f>ROUND(I175*H175,2)</f>
        <v>0</v>
      </c>
      <c r="BL175" s="20" t="s">
        <v>158</v>
      </c>
      <c r="BM175" s="187" t="s">
        <v>361</v>
      </c>
    </row>
    <row r="176" spans="1:65" s="2" customFormat="1" ht="11.25">
      <c r="A176" s="37"/>
      <c r="B176" s="38"/>
      <c r="C176" s="39"/>
      <c r="D176" s="189" t="s">
        <v>133</v>
      </c>
      <c r="E176" s="39"/>
      <c r="F176" s="190" t="s">
        <v>362</v>
      </c>
      <c r="G176" s="39"/>
      <c r="H176" s="39"/>
      <c r="I176" s="191"/>
      <c r="J176" s="39"/>
      <c r="K176" s="39"/>
      <c r="L176" s="42"/>
      <c r="M176" s="192"/>
      <c r="N176" s="193"/>
      <c r="O176" s="67"/>
      <c r="P176" s="67"/>
      <c r="Q176" s="67"/>
      <c r="R176" s="67"/>
      <c r="S176" s="67"/>
      <c r="T176" s="68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20" t="s">
        <v>133</v>
      </c>
      <c r="AU176" s="20" t="s">
        <v>85</v>
      </c>
    </row>
    <row r="177" spans="1:65" s="2" customFormat="1" ht="16.5" customHeight="1">
      <c r="A177" s="37"/>
      <c r="B177" s="38"/>
      <c r="C177" s="216" t="s">
        <v>363</v>
      </c>
      <c r="D177" s="216" t="s">
        <v>162</v>
      </c>
      <c r="E177" s="217" t="s">
        <v>364</v>
      </c>
      <c r="F177" s="218" t="s">
        <v>365</v>
      </c>
      <c r="G177" s="219" t="s">
        <v>129</v>
      </c>
      <c r="H177" s="220">
        <v>3</v>
      </c>
      <c r="I177" s="221"/>
      <c r="J177" s="222">
        <f>ROUND(I177*H177,2)</f>
        <v>0</v>
      </c>
      <c r="K177" s="218" t="s">
        <v>130</v>
      </c>
      <c r="L177" s="223"/>
      <c r="M177" s="224" t="s">
        <v>19</v>
      </c>
      <c r="N177" s="225" t="s">
        <v>46</v>
      </c>
      <c r="O177" s="67"/>
      <c r="P177" s="185">
        <f>O177*H177</f>
        <v>0</v>
      </c>
      <c r="Q177" s="185">
        <v>4.0000000000000003E-5</v>
      </c>
      <c r="R177" s="185">
        <f>Q177*H177</f>
        <v>1.2000000000000002E-4</v>
      </c>
      <c r="S177" s="185">
        <v>0</v>
      </c>
      <c r="T177" s="186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87" t="s">
        <v>165</v>
      </c>
      <c r="AT177" s="187" t="s">
        <v>162</v>
      </c>
      <c r="AU177" s="187" t="s">
        <v>85</v>
      </c>
      <c r="AY177" s="20" t="s">
        <v>122</v>
      </c>
      <c r="BE177" s="188">
        <f>IF(N177="základní",J177,0)</f>
        <v>0</v>
      </c>
      <c r="BF177" s="188">
        <f>IF(N177="snížená",J177,0)</f>
        <v>0</v>
      </c>
      <c r="BG177" s="188">
        <f>IF(N177="zákl. přenesená",J177,0)</f>
        <v>0</v>
      </c>
      <c r="BH177" s="188">
        <f>IF(N177="sníž. přenesená",J177,0)</f>
        <v>0</v>
      </c>
      <c r="BI177" s="188">
        <f>IF(N177="nulová",J177,0)</f>
        <v>0</v>
      </c>
      <c r="BJ177" s="20" t="s">
        <v>83</v>
      </c>
      <c r="BK177" s="188">
        <f>ROUND(I177*H177,2)</f>
        <v>0</v>
      </c>
      <c r="BL177" s="20" t="s">
        <v>158</v>
      </c>
      <c r="BM177" s="187" t="s">
        <v>366</v>
      </c>
    </row>
    <row r="178" spans="1:65" s="2" customFormat="1" ht="16.5" customHeight="1">
      <c r="A178" s="37"/>
      <c r="B178" s="38"/>
      <c r="C178" s="216" t="s">
        <v>367</v>
      </c>
      <c r="D178" s="216" t="s">
        <v>162</v>
      </c>
      <c r="E178" s="217" t="s">
        <v>340</v>
      </c>
      <c r="F178" s="218" t="s">
        <v>341</v>
      </c>
      <c r="G178" s="219" t="s">
        <v>129</v>
      </c>
      <c r="H178" s="220">
        <v>3</v>
      </c>
      <c r="I178" s="221"/>
      <c r="J178" s="222">
        <f>ROUND(I178*H178,2)</f>
        <v>0</v>
      </c>
      <c r="K178" s="218" t="s">
        <v>130</v>
      </c>
      <c r="L178" s="223"/>
      <c r="M178" s="224" t="s">
        <v>19</v>
      </c>
      <c r="N178" s="225" t="s">
        <v>46</v>
      </c>
      <c r="O178" s="67"/>
      <c r="P178" s="185">
        <f>O178*H178</f>
        <v>0</v>
      </c>
      <c r="Q178" s="185">
        <v>3.0000000000000001E-5</v>
      </c>
      <c r="R178" s="185">
        <f>Q178*H178</f>
        <v>9.0000000000000006E-5</v>
      </c>
      <c r="S178" s="185">
        <v>0</v>
      </c>
      <c r="T178" s="186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87" t="s">
        <v>165</v>
      </c>
      <c r="AT178" s="187" t="s">
        <v>162</v>
      </c>
      <c r="AU178" s="187" t="s">
        <v>85</v>
      </c>
      <c r="AY178" s="20" t="s">
        <v>122</v>
      </c>
      <c r="BE178" s="188">
        <f>IF(N178="základní",J178,0)</f>
        <v>0</v>
      </c>
      <c r="BF178" s="188">
        <f>IF(N178="snížená",J178,0)</f>
        <v>0</v>
      </c>
      <c r="BG178" s="188">
        <f>IF(N178="zákl. přenesená",J178,0)</f>
        <v>0</v>
      </c>
      <c r="BH178" s="188">
        <f>IF(N178="sníž. přenesená",J178,0)</f>
        <v>0</v>
      </c>
      <c r="BI178" s="188">
        <f>IF(N178="nulová",J178,0)</f>
        <v>0</v>
      </c>
      <c r="BJ178" s="20" t="s">
        <v>83</v>
      </c>
      <c r="BK178" s="188">
        <f>ROUND(I178*H178,2)</f>
        <v>0</v>
      </c>
      <c r="BL178" s="20" t="s">
        <v>158</v>
      </c>
      <c r="BM178" s="187" t="s">
        <v>368</v>
      </c>
    </row>
    <row r="179" spans="1:65" s="2" customFormat="1" ht="16.5" customHeight="1">
      <c r="A179" s="37"/>
      <c r="B179" s="38"/>
      <c r="C179" s="216" t="s">
        <v>137</v>
      </c>
      <c r="D179" s="216" t="s">
        <v>162</v>
      </c>
      <c r="E179" s="217" t="s">
        <v>344</v>
      </c>
      <c r="F179" s="218" t="s">
        <v>345</v>
      </c>
      <c r="G179" s="219" t="s">
        <v>129</v>
      </c>
      <c r="H179" s="220">
        <v>3</v>
      </c>
      <c r="I179" s="221"/>
      <c r="J179" s="222">
        <f>ROUND(I179*H179,2)</f>
        <v>0</v>
      </c>
      <c r="K179" s="218" t="s">
        <v>130</v>
      </c>
      <c r="L179" s="223"/>
      <c r="M179" s="224" t="s">
        <v>19</v>
      </c>
      <c r="N179" s="225" t="s">
        <v>46</v>
      </c>
      <c r="O179" s="67"/>
      <c r="P179" s="185">
        <f>O179*H179</f>
        <v>0</v>
      </c>
      <c r="Q179" s="185">
        <v>1.0000000000000001E-5</v>
      </c>
      <c r="R179" s="185">
        <f>Q179*H179</f>
        <v>3.0000000000000004E-5</v>
      </c>
      <c r="S179" s="185">
        <v>0</v>
      </c>
      <c r="T179" s="186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87" t="s">
        <v>165</v>
      </c>
      <c r="AT179" s="187" t="s">
        <v>162</v>
      </c>
      <c r="AU179" s="187" t="s">
        <v>85</v>
      </c>
      <c r="AY179" s="20" t="s">
        <v>122</v>
      </c>
      <c r="BE179" s="188">
        <f>IF(N179="základní",J179,0)</f>
        <v>0</v>
      </c>
      <c r="BF179" s="188">
        <f>IF(N179="snížená",J179,0)</f>
        <v>0</v>
      </c>
      <c r="BG179" s="188">
        <f>IF(N179="zákl. přenesená",J179,0)</f>
        <v>0</v>
      </c>
      <c r="BH179" s="188">
        <f>IF(N179="sníž. přenesená",J179,0)</f>
        <v>0</v>
      </c>
      <c r="BI179" s="188">
        <f>IF(N179="nulová",J179,0)</f>
        <v>0</v>
      </c>
      <c r="BJ179" s="20" t="s">
        <v>83</v>
      </c>
      <c r="BK179" s="188">
        <f>ROUND(I179*H179,2)</f>
        <v>0</v>
      </c>
      <c r="BL179" s="20" t="s">
        <v>158</v>
      </c>
      <c r="BM179" s="187" t="s">
        <v>369</v>
      </c>
    </row>
    <row r="180" spans="1:65" s="2" customFormat="1" ht="24.2" customHeight="1">
      <c r="A180" s="37"/>
      <c r="B180" s="38"/>
      <c r="C180" s="176" t="s">
        <v>370</v>
      </c>
      <c r="D180" s="176" t="s">
        <v>126</v>
      </c>
      <c r="E180" s="177" t="s">
        <v>371</v>
      </c>
      <c r="F180" s="178" t="s">
        <v>372</v>
      </c>
      <c r="G180" s="179" t="s">
        <v>129</v>
      </c>
      <c r="H180" s="180">
        <v>38</v>
      </c>
      <c r="I180" s="181"/>
      <c r="J180" s="182">
        <f>ROUND(I180*H180,2)</f>
        <v>0</v>
      </c>
      <c r="K180" s="178" t="s">
        <v>279</v>
      </c>
      <c r="L180" s="42"/>
      <c r="M180" s="183" t="s">
        <v>19</v>
      </c>
      <c r="N180" s="184" t="s">
        <v>46</v>
      </c>
      <c r="O180" s="67"/>
      <c r="P180" s="185">
        <f>O180*H180</f>
        <v>0</v>
      </c>
      <c r="Q180" s="185">
        <v>0</v>
      </c>
      <c r="R180" s="185">
        <f>Q180*H180</f>
        <v>0</v>
      </c>
      <c r="S180" s="185">
        <v>0</v>
      </c>
      <c r="T180" s="186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87" t="s">
        <v>158</v>
      </c>
      <c r="AT180" s="187" t="s">
        <v>126</v>
      </c>
      <c r="AU180" s="187" t="s">
        <v>85</v>
      </c>
      <c r="AY180" s="20" t="s">
        <v>122</v>
      </c>
      <c r="BE180" s="188">
        <f>IF(N180="základní",J180,0)</f>
        <v>0</v>
      </c>
      <c r="BF180" s="188">
        <f>IF(N180="snížená",J180,0)</f>
        <v>0</v>
      </c>
      <c r="BG180" s="188">
        <f>IF(N180="zákl. přenesená",J180,0)</f>
        <v>0</v>
      </c>
      <c r="BH180" s="188">
        <f>IF(N180="sníž. přenesená",J180,0)</f>
        <v>0</v>
      </c>
      <c r="BI180" s="188">
        <f>IF(N180="nulová",J180,0)</f>
        <v>0</v>
      </c>
      <c r="BJ180" s="20" t="s">
        <v>83</v>
      </c>
      <c r="BK180" s="188">
        <f>ROUND(I180*H180,2)</f>
        <v>0</v>
      </c>
      <c r="BL180" s="20" t="s">
        <v>158</v>
      </c>
      <c r="BM180" s="187" t="s">
        <v>373</v>
      </c>
    </row>
    <row r="181" spans="1:65" s="2" customFormat="1" ht="11.25">
      <c r="A181" s="37"/>
      <c r="B181" s="38"/>
      <c r="C181" s="39"/>
      <c r="D181" s="189" t="s">
        <v>133</v>
      </c>
      <c r="E181" s="39"/>
      <c r="F181" s="190" t="s">
        <v>374</v>
      </c>
      <c r="G181" s="39"/>
      <c r="H181" s="39"/>
      <c r="I181" s="191"/>
      <c r="J181" s="39"/>
      <c r="K181" s="39"/>
      <c r="L181" s="42"/>
      <c r="M181" s="192"/>
      <c r="N181" s="193"/>
      <c r="O181" s="67"/>
      <c r="P181" s="67"/>
      <c r="Q181" s="67"/>
      <c r="R181" s="67"/>
      <c r="S181" s="67"/>
      <c r="T181" s="68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T181" s="20" t="s">
        <v>133</v>
      </c>
      <c r="AU181" s="20" t="s">
        <v>85</v>
      </c>
    </row>
    <row r="182" spans="1:65" s="2" customFormat="1" ht="16.5" customHeight="1">
      <c r="A182" s="37"/>
      <c r="B182" s="38"/>
      <c r="C182" s="216" t="s">
        <v>158</v>
      </c>
      <c r="D182" s="216" t="s">
        <v>162</v>
      </c>
      <c r="E182" s="217" t="s">
        <v>375</v>
      </c>
      <c r="F182" s="218" t="s">
        <v>376</v>
      </c>
      <c r="G182" s="219" t="s">
        <v>129</v>
      </c>
      <c r="H182" s="220">
        <v>38</v>
      </c>
      <c r="I182" s="221"/>
      <c r="J182" s="222">
        <f>ROUND(I182*H182,2)</f>
        <v>0</v>
      </c>
      <c r="K182" s="218" t="s">
        <v>19</v>
      </c>
      <c r="L182" s="223"/>
      <c r="M182" s="224" t="s">
        <v>19</v>
      </c>
      <c r="N182" s="225" t="s">
        <v>46</v>
      </c>
      <c r="O182" s="67"/>
      <c r="P182" s="185">
        <f>O182*H182</f>
        <v>0</v>
      </c>
      <c r="Q182" s="185">
        <v>0</v>
      </c>
      <c r="R182" s="185">
        <f>Q182*H182</f>
        <v>0</v>
      </c>
      <c r="S182" s="185">
        <v>0</v>
      </c>
      <c r="T182" s="186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87" t="s">
        <v>165</v>
      </c>
      <c r="AT182" s="187" t="s">
        <v>162</v>
      </c>
      <c r="AU182" s="187" t="s">
        <v>85</v>
      </c>
      <c r="AY182" s="20" t="s">
        <v>122</v>
      </c>
      <c r="BE182" s="188">
        <f>IF(N182="základní",J182,0)</f>
        <v>0</v>
      </c>
      <c r="BF182" s="188">
        <f>IF(N182="snížená",J182,0)</f>
        <v>0</v>
      </c>
      <c r="BG182" s="188">
        <f>IF(N182="zákl. přenesená",J182,0)</f>
        <v>0</v>
      </c>
      <c r="BH182" s="188">
        <f>IF(N182="sníž. přenesená",J182,0)</f>
        <v>0</v>
      </c>
      <c r="BI182" s="188">
        <f>IF(N182="nulová",J182,0)</f>
        <v>0</v>
      </c>
      <c r="BJ182" s="20" t="s">
        <v>83</v>
      </c>
      <c r="BK182" s="188">
        <f>ROUND(I182*H182,2)</f>
        <v>0</v>
      </c>
      <c r="BL182" s="20" t="s">
        <v>158</v>
      </c>
      <c r="BM182" s="187" t="s">
        <v>377</v>
      </c>
    </row>
    <row r="183" spans="1:65" s="2" customFormat="1" ht="16.5" customHeight="1">
      <c r="A183" s="37"/>
      <c r="B183" s="38"/>
      <c r="C183" s="216" t="s">
        <v>378</v>
      </c>
      <c r="D183" s="216" t="s">
        <v>162</v>
      </c>
      <c r="E183" s="217" t="s">
        <v>379</v>
      </c>
      <c r="F183" s="218" t="s">
        <v>380</v>
      </c>
      <c r="G183" s="219" t="s">
        <v>129</v>
      </c>
      <c r="H183" s="220">
        <v>38</v>
      </c>
      <c r="I183" s="221"/>
      <c r="J183" s="222">
        <f>ROUND(I183*H183,2)</f>
        <v>0</v>
      </c>
      <c r="K183" s="218" t="s">
        <v>130</v>
      </c>
      <c r="L183" s="223"/>
      <c r="M183" s="224" t="s">
        <v>19</v>
      </c>
      <c r="N183" s="225" t="s">
        <v>46</v>
      </c>
      <c r="O183" s="67"/>
      <c r="P183" s="185">
        <f>O183*H183</f>
        <v>0</v>
      </c>
      <c r="Q183" s="185">
        <v>3.0000000000000001E-5</v>
      </c>
      <c r="R183" s="185">
        <f>Q183*H183</f>
        <v>1.14E-3</v>
      </c>
      <c r="S183" s="185">
        <v>0</v>
      </c>
      <c r="T183" s="186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87" t="s">
        <v>165</v>
      </c>
      <c r="AT183" s="187" t="s">
        <v>162</v>
      </c>
      <c r="AU183" s="187" t="s">
        <v>85</v>
      </c>
      <c r="AY183" s="20" t="s">
        <v>122</v>
      </c>
      <c r="BE183" s="188">
        <f>IF(N183="základní",J183,0)</f>
        <v>0</v>
      </c>
      <c r="BF183" s="188">
        <f>IF(N183="snížená",J183,0)</f>
        <v>0</v>
      </c>
      <c r="BG183" s="188">
        <f>IF(N183="zákl. přenesená",J183,0)</f>
        <v>0</v>
      </c>
      <c r="BH183" s="188">
        <f>IF(N183="sníž. přenesená",J183,0)</f>
        <v>0</v>
      </c>
      <c r="BI183" s="188">
        <f>IF(N183="nulová",J183,0)</f>
        <v>0</v>
      </c>
      <c r="BJ183" s="20" t="s">
        <v>83</v>
      </c>
      <c r="BK183" s="188">
        <f>ROUND(I183*H183,2)</f>
        <v>0</v>
      </c>
      <c r="BL183" s="20" t="s">
        <v>158</v>
      </c>
      <c r="BM183" s="187" t="s">
        <v>381</v>
      </c>
    </row>
    <row r="184" spans="1:65" s="2" customFormat="1" ht="16.5" customHeight="1">
      <c r="A184" s="37"/>
      <c r="B184" s="38"/>
      <c r="C184" s="216" t="s">
        <v>382</v>
      </c>
      <c r="D184" s="216" t="s">
        <v>162</v>
      </c>
      <c r="E184" s="217" t="s">
        <v>344</v>
      </c>
      <c r="F184" s="218" t="s">
        <v>345</v>
      </c>
      <c r="G184" s="219" t="s">
        <v>129</v>
      </c>
      <c r="H184" s="220">
        <v>14</v>
      </c>
      <c r="I184" s="221"/>
      <c r="J184" s="222">
        <f>ROUND(I184*H184,2)</f>
        <v>0</v>
      </c>
      <c r="K184" s="218" t="s">
        <v>130</v>
      </c>
      <c r="L184" s="223"/>
      <c r="M184" s="224" t="s">
        <v>19</v>
      </c>
      <c r="N184" s="225" t="s">
        <v>46</v>
      </c>
      <c r="O184" s="67"/>
      <c r="P184" s="185">
        <f>O184*H184</f>
        <v>0</v>
      </c>
      <c r="Q184" s="185">
        <v>1.0000000000000001E-5</v>
      </c>
      <c r="R184" s="185">
        <f>Q184*H184</f>
        <v>1.4000000000000001E-4</v>
      </c>
      <c r="S184" s="185">
        <v>0</v>
      </c>
      <c r="T184" s="186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87" t="s">
        <v>165</v>
      </c>
      <c r="AT184" s="187" t="s">
        <v>162</v>
      </c>
      <c r="AU184" s="187" t="s">
        <v>85</v>
      </c>
      <c r="AY184" s="20" t="s">
        <v>122</v>
      </c>
      <c r="BE184" s="188">
        <f>IF(N184="základní",J184,0)</f>
        <v>0</v>
      </c>
      <c r="BF184" s="188">
        <f>IF(N184="snížená",J184,0)</f>
        <v>0</v>
      </c>
      <c r="BG184" s="188">
        <f>IF(N184="zákl. přenesená",J184,0)</f>
        <v>0</v>
      </c>
      <c r="BH184" s="188">
        <f>IF(N184="sníž. přenesená",J184,0)</f>
        <v>0</v>
      </c>
      <c r="BI184" s="188">
        <f>IF(N184="nulová",J184,0)</f>
        <v>0</v>
      </c>
      <c r="BJ184" s="20" t="s">
        <v>83</v>
      </c>
      <c r="BK184" s="188">
        <f>ROUND(I184*H184,2)</f>
        <v>0</v>
      </c>
      <c r="BL184" s="20" t="s">
        <v>158</v>
      </c>
      <c r="BM184" s="187" t="s">
        <v>383</v>
      </c>
    </row>
    <row r="185" spans="1:65" s="2" customFormat="1" ht="16.5" customHeight="1">
      <c r="A185" s="37"/>
      <c r="B185" s="38"/>
      <c r="C185" s="216" t="s">
        <v>384</v>
      </c>
      <c r="D185" s="216" t="s">
        <v>162</v>
      </c>
      <c r="E185" s="217" t="s">
        <v>385</v>
      </c>
      <c r="F185" s="218" t="s">
        <v>386</v>
      </c>
      <c r="G185" s="219" t="s">
        <v>129</v>
      </c>
      <c r="H185" s="220">
        <v>12</v>
      </c>
      <c r="I185" s="221"/>
      <c r="J185" s="222">
        <f>ROUND(I185*H185,2)</f>
        <v>0</v>
      </c>
      <c r="K185" s="218" t="s">
        <v>130</v>
      </c>
      <c r="L185" s="223"/>
      <c r="M185" s="224" t="s">
        <v>19</v>
      </c>
      <c r="N185" s="225" t="s">
        <v>46</v>
      </c>
      <c r="O185" s="67"/>
      <c r="P185" s="185">
        <f>O185*H185</f>
        <v>0</v>
      </c>
      <c r="Q185" s="185">
        <v>2.0000000000000002E-5</v>
      </c>
      <c r="R185" s="185">
        <f>Q185*H185</f>
        <v>2.4000000000000003E-4</v>
      </c>
      <c r="S185" s="185">
        <v>0</v>
      </c>
      <c r="T185" s="186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87" t="s">
        <v>165</v>
      </c>
      <c r="AT185" s="187" t="s">
        <v>162</v>
      </c>
      <c r="AU185" s="187" t="s">
        <v>85</v>
      </c>
      <c r="AY185" s="20" t="s">
        <v>122</v>
      </c>
      <c r="BE185" s="188">
        <f>IF(N185="základní",J185,0)</f>
        <v>0</v>
      </c>
      <c r="BF185" s="188">
        <f>IF(N185="snížená",J185,0)</f>
        <v>0</v>
      </c>
      <c r="BG185" s="188">
        <f>IF(N185="zákl. přenesená",J185,0)</f>
        <v>0</v>
      </c>
      <c r="BH185" s="188">
        <f>IF(N185="sníž. přenesená",J185,0)</f>
        <v>0</v>
      </c>
      <c r="BI185" s="188">
        <f>IF(N185="nulová",J185,0)</f>
        <v>0</v>
      </c>
      <c r="BJ185" s="20" t="s">
        <v>83</v>
      </c>
      <c r="BK185" s="188">
        <f>ROUND(I185*H185,2)</f>
        <v>0</v>
      </c>
      <c r="BL185" s="20" t="s">
        <v>158</v>
      </c>
      <c r="BM185" s="187" t="s">
        <v>387</v>
      </c>
    </row>
    <row r="186" spans="1:65" s="2" customFormat="1" ht="16.5" customHeight="1">
      <c r="A186" s="37"/>
      <c r="B186" s="38"/>
      <c r="C186" s="176" t="s">
        <v>388</v>
      </c>
      <c r="D186" s="176" t="s">
        <v>126</v>
      </c>
      <c r="E186" s="177" t="s">
        <v>389</v>
      </c>
      <c r="F186" s="178" t="s">
        <v>390</v>
      </c>
      <c r="G186" s="179" t="s">
        <v>129</v>
      </c>
      <c r="H186" s="180">
        <v>4</v>
      </c>
      <c r="I186" s="181"/>
      <c r="J186" s="182">
        <f>ROUND(I186*H186,2)</f>
        <v>0</v>
      </c>
      <c r="K186" s="178" t="s">
        <v>130</v>
      </c>
      <c r="L186" s="42"/>
      <c r="M186" s="183" t="s">
        <v>19</v>
      </c>
      <c r="N186" s="184" t="s">
        <v>46</v>
      </c>
      <c r="O186" s="67"/>
      <c r="P186" s="185">
        <f>O186*H186</f>
        <v>0</v>
      </c>
      <c r="Q186" s="185">
        <v>0</v>
      </c>
      <c r="R186" s="185">
        <f>Q186*H186</f>
        <v>0</v>
      </c>
      <c r="S186" s="185">
        <v>0</v>
      </c>
      <c r="T186" s="186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87" t="s">
        <v>158</v>
      </c>
      <c r="AT186" s="187" t="s">
        <v>126</v>
      </c>
      <c r="AU186" s="187" t="s">
        <v>85</v>
      </c>
      <c r="AY186" s="20" t="s">
        <v>122</v>
      </c>
      <c r="BE186" s="188">
        <f>IF(N186="základní",J186,0)</f>
        <v>0</v>
      </c>
      <c r="BF186" s="188">
        <f>IF(N186="snížená",J186,0)</f>
        <v>0</v>
      </c>
      <c r="BG186" s="188">
        <f>IF(N186="zákl. přenesená",J186,0)</f>
        <v>0</v>
      </c>
      <c r="BH186" s="188">
        <f>IF(N186="sníž. přenesená",J186,0)</f>
        <v>0</v>
      </c>
      <c r="BI186" s="188">
        <f>IF(N186="nulová",J186,0)</f>
        <v>0</v>
      </c>
      <c r="BJ186" s="20" t="s">
        <v>83</v>
      </c>
      <c r="BK186" s="188">
        <f>ROUND(I186*H186,2)</f>
        <v>0</v>
      </c>
      <c r="BL186" s="20" t="s">
        <v>158</v>
      </c>
      <c r="BM186" s="187" t="s">
        <v>391</v>
      </c>
    </row>
    <row r="187" spans="1:65" s="2" customFormat="1" ht="11.25">
      <c r="A187" s="37"/>
      <c r="B187" s="38"/>
      <c r="C187" s="39"/>
      <c r="D187" s="189" t="s">
        <v>133</v>
      </c>
      <c r="E187" s="39"/>
      <c r="F187" s="190" t="s">
        <v>392</v>
      </c>
      <c r="G187" s="39"/>
      <c r="H187" s="39"/>
      <c r="I187" s="191"/>
      <c r="J187" s="39"/>
      <c r="K187" s="39"/>
      <c r="L187" s="42"/>
      <c r="M187" s="192"/>
      <c r="N187" s="193"/>
      <c r="O187" s="67"/>
      <c r="P187" s="67"/>
      <c r="Q187" s="67"/>
      <c r="R187" s="67"/>
      <c r="S187" s="67"/>
      <c r="T187" s="68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20" t="s">
        <v>133</v>
      </c>
      <c r="AU187" s="20" t="s">
        <v>85</v>
      </c>
    </row>
    <row r="188" spans="1:65" s="2" customFormat="1" ht="16.5" customHeight="1">
      <c r="A188" s="37"/>
      <c r="B188" s="38"/>
      <c r="C188" s="216" t="s">
        <v>393</v>
      </c>
      <c r="D188" s="216" t="s">
        <v>162</v>
      </c>
      <c r="E188" s="217" t="s">
        <v>394</v>
      </c>
      <c r="F188" s="218" t="s">
        <v>395</v>
      </c>
      <c r="G188" s="219" t="s">
        <v>129</v>
      </c>
      <c r="H188" s="220">
        <v>4</v>
      </c>
      <c r="I188" s="221"/>
      <c r="J188" s="222">
        <f>ROUND(I188*H188,2)</f>
        <v>0</v>
      </c>
      <c r="K188" s="218" t="s">
        <v>130</v>
      </c>
      <c r="L188" s="223"/>
      <c r="M188" s="224" t="s">
        <v>19</v>
      </c>
      <c r="N188" s="225" t="s">
        <v>46</v>
      </c>
      <c r="O188" s="67"/>
      <c r="P188" s="185">
        <f>O188*H188</f>
        <v>0</v>
      </c>
      <c r="Q188" s="185">
        <v>1E-4</v>
      </c>
      <c r="R188" s="185">
        <f>Q188*H188</f>
        <v>4.0000000000000002E-4</v>
      </c>
      <c r="S188" s="185">
        <v>0</v>
      </c>
      <c r="T188" s="186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87" t="s">
        <v>165</v>
      </c>
      <c r="AT188" s="187" t="s">
        <v>162</v>
      </c>
      <c r="AU188" s="187" t="s">
        <v>85</v>
      </c>
      <c r="AY188" s="20" t="s">
        <v>122</v>
      </c>
      <c r="BE188" s="188">
        <f>IF(N188="základní",J188,0)</f>
        <v>0</v>
      </c>
      <c r="BF188" s="188">
        <f>IF(N188="snížená",J188,0)</f>
        <v>0</v>
      </c>
      <c r="BG188" s="188">
        <f>IF(N188="zákl. přenesená",J188,0)</f>
        <v>0</v>
      </c>
      <c r="BH188" s="188">
        <f>IF(N188="sníž. přenesená",J188,0)</f>
        <v>0</v>
      </c>
      <c r="BI188" s="188">
        <f>IF(N188="nulová",J188,0)</f>
        <v>0</v>
      </c>
      <c r="BJ188" s="20" t="s">
        <v>83</v>
      </c>
      <c r="BK188" s="188">
        <f>ROUND(I188*H188,2)</f>
        <v>0</v>
      </c>
      <c r="BL188" s="20" t="s">
        <v>158</v>
      </c>
      <c r="BM188" s="187" t="s">
        <v>396</v>
      </c>
    </row>
    <row r="189" spans="1:65" s="2" customFormat="1" ht="24.2" customHeight="1">
      <c r="A189" s="37"/>
      <c r="B189" s="38"/>
      <c r="C189" s="176" t="s">
        <v>397</v>
      </c>
      <c r="D189" s="176" t="s">
        <v>126</v>
      </c>
      <c r="E189" s="177" t="s">
        <v>398</v>
      </c>
      <c r="F189" s="178" t="s">
        <v>399</v>
      </c>
      <c r="G189" s="179" t="s">
        <v>129</v>
      </c>
      <c r="H189" s="180">
        <v>1</v>
      </c>
      <c r="I189" s="181"/>
      <c r="J189" s="182">
        <f>ROUND(I189*H189,2)</f>
        <v>0</v>
      </c>
      <c r="K189" s="178" t="s">
        <v>130</v>
      </c>
      <c r="L189" s="42"/>
      <c r="M189" s="183" t="s">
        <v>19</v>
      </c>
      <c r="N189" s="184" t="s">
        <v>46</v>
      </c>
      <c r="O189" s="67"/>
      <c r="P189" s="185">
        <f>O189*H189</f>
        <v>0</v>
      </c>
      <c r="Q189" s="185">
        <v>0</v>
      </c>
      <c r="R189" s="185">
        <f>Q189*H189</f>
        <v>0</v>
      </c>
      <c r="S189" s="185">
        <v>0</v>
      </c>
      <c r="T189" s="186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87" t="s">
        <v>158</v>
      </c>
      <c r="AT189" s="187" t="s">
        <v>126</v>
      </c>
      <c r="AU189" s="187" t="s">
        <v>85</v>
      </c>
      <c r="AY189" s="20" t="s">
        <v>122</v>
      </c>
      <c r="BE189" s="188">
        <f>IF(N189="základní",J189,0)</f>
        <v>0</v>
      </c>
      <c r="BF189" s="188">
        <f>IF(N189="snížená",J189,0)</f>
        <v>0</v>
      </c>
      <c r="BG189" s="188">
        <f>IF(N189="zákl. přenesená",J189,0)</f>
        <v>0</v>
      </c>
      <c r="BH189" s="188">
        <f>IF(N189="sníž. přenesená",J189,0)</f>
        <v>0</v>
      </c>
      <c r="BI189" s="188">
        <f>IF(N189="nulová",J189,0)</f>
        <v>0</v>
      </c>
      <c r="BJ189" s="20" t="s">
        <v>83</v>
      </c>
      <c r="BK189" s="188">
        <f>ROUND(I189*H189,2)</f>
        <v>0</v>
      </c>
      <c r="BL189" s="20" t="s">
        <v>158</v>
      </c>
      <c r="BM189" s="187" t="s">
        <v>400</v>
      </c>
    </row>
    <row r="190" spans="1:65" s="2" customFormat="1" ht="11.25">
      <c r="A190" s="37"/>
      <c r="B190" s="38"/>
      <c r="C190" s="39"/>
      <c r="D190" s="189" t="s">
        <v>133</v>
      </c>
      <c r="E190" s="39"/>
      <c r="F190" s="190" t="s">
        <v>401</v>
      </c>
      <c r="G190" s="39"/>
      <c r="H190" s="39"/>
      <c r="I190" s="191"/>
      <c r="J190" s="39"/>
      <c r="K190" s="39"/>
      <c r="L190" s="42"/>
      <c r="M190" s="192"/>
      <c r="N190" s="193"/>
      <c r="O190" s="67"/>
      <c r="P190" s="67"/>
      <c r="Q190" s="67"/>
      <c r="R190" s="67"/>
      <c r="S190" s="67"/>
      <c r="T190" s="68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20" t="s">
        <v>133</v>
      </c>
      <c r="AU190" s="20" t="s">
        <v>85</v>
      </c>
    </row>
    <row r="191" spans="1:65" s="2" customFormat="1" ht="16.5" customHeight="1">
      <c r="A191" s="37"/>
      <c r="B191" s="38"/>
      <c r="C191" s="216" t="s">
        <v>402</v>
      </c>
      <c r="D191" s="216" t="s">
        <v>162</v>
      </c>
      <c r="E191" s="217" t="s">
        <v>403</v>
      </c>
      <c r="F191" s="218" t="s">
        <v>404</v>
      </c>
      <c r="G191" s="219" t="s">
        <v>129</v>
      </c>
      <c r="H191" s="220">
        <v>1</v>
      </c>
      <c r="I191" s="221"/>
      <c r="J191" s="222">
        <f>ROUND(I191*H191,2)</f>
        <v>0</v>
      </c>
      <c r="K191" s="218" t="s">
        <v>130</v>
      </c>
      <c r="L191" s="223"/>
      <c r="M191" s="224" t="s">
        <v>19</v>
      </c>
      <c r="N191" s="225" t="s">
        <v>46</v>
      </c>
      <c r="O191" s="67"/>
      <c r="P191" s="185">
        <f>O191*H191</f>
        <v>0</v>
      </c>
      <c r="Q191" s="185">
        <v>1.7000000000000001E-4</v>
      </c>
      <c r="R191" s="185">
        <f>Q191*H191</f>
        <v>1.7000000000000001E-4</v>
      </c>
      <c r="S191" s="185">
        <v>0</v>
      </c>
      <c r="T191" s="186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87" t="s">
        <v>165</v>
      </c>
      <c r="AT191" s="187" t="s">
        <v>162</v>
      </c>
      <c r="AU191" s="187" t="s">
        <v>85</v>
      </c>
      <c r="AY191" s="20" t="s">
        <v>122</v>
      </c>
      <c r="BE191" s="188">
        <f>IF(N191="základní",J191,0)</f>
        <v>0</v>
      </c>
      <c r="BF191" s="188">
        <f>IF(N191="snížená",J191,0)</f>
        <v>0</v>
      </c>
      <c r="BG191" s="188">
        <f>IF(N191="zákl. přenesená",J191,0)</f>
        <v>0</v>
      </c>
      <c r="BH191" s="188">
        <f>IF(N191="sníž. přenesená",J191,0)</f>
        <v>0</v>
      </c>
      <c r="BI191" s="188">
        <f>IF(N191="nulová",J191,0)</f>
        <v>0</v>
      </c>
      <c r="BJ191" s="20" t="s">
        <v>83</v>
      </c>
      <c r="BK191" s="188">
        <f>ROUND(I191*H191,2)</f>
        <v>0</v>
      </c>
      <c r="BL191" s="20" t="s">
        <v>158</v>
      </c>
      <c r="BM191" s="187" t="s">
        <v>405</v>
      </c>
    </row>
    <row r="192" spans="1:65" s="2" customFormat="1" ht="24.2" customHeight="1">
      <c r="A192" s="37"/>
      <c r="B192" s="38"/>
      <c r="C192" s="176" t="s">
        <v>406</v>
      </c>
      <c r="D192" s="176" t="s">
        <v>126</v>
      </c>
      <c r="E192" s="177" t="s">
        <v>407</v>
      </c>
      <c r="F192" s="178" t="s">
        <v>408</v>
      </c>
      <c r="G192" s="179" t="s">
        <v>129</v>
      </c>
      <c r="H192" s="180">
        <v>61</v>
      </c>
      <c r="I192" s="181"/>
      <c r="J192" s="182">
        <f>ROUND(I192*H192,2)</f>
        <v>0</v>
      </c>
      <c r="K192" s="178" t="s">
        <v>279</v>
      </c>
      <c r="L192" s="42"/>
      <c r="M192" s="183" t="s">
        <v>19</v>
      </c>
      <c r="N192" s="184" t="s">
        <v>46</v>
      </c>
      <c r="O192" s="67"/>
      <c r="P192" s="185">
        <f>O192*H192</f>
        <v>0</v>
      </c>
      <c r="Q192" s="185">
        <v>0</v>
      </c>
      <c r="R192" s="185">
        <f>Q192*H192</f>
        <v>0</v>
      </c>
      <c r="S192" s="185">
        <v>0</v>
      </c>
      <c r="T192" s="186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87" t="s">
        <v>158</v>
      </c>
      <c r="AT192" s="187" t="s">
        <v>126</v>
      </c>
      <c r="AU192" s="187" t="s">
        <v>85</v>
      </c>
      <c r="AY192" s="20" t="s">
        <v>122</v>
      </c>
      <c r="BE192" s="188">
        <f>IF(N192="základní",J192,0)</f>
        <v>0</v>
      </c>
      <c r="BF192" s="188">
        <f>IF(N192="snížená",J192,0)</f>
        <v>0</v>
      </c>
      <c r="BG192" s="188">
        <f>IF(N192="zákl. přenesená",J192,0)</f>
        <v>0</v>
      </c>
      <c r="BH192" s="188">
        <f>IF(N192="sníž. přenesená",J192,0)</f>
        <v>0</v>
      </c>
      <c r="BI192" s="188">
        <f>IF(N192="nulová",J192,0)</f>
        <v>0</v>
      </c>
      <c r="BJ192" s="20" t="s">
        <v>83</v>
      </c>
      <c r="BK192" s="188">
        <f>ROUND(I192*H192,2)</f>
        <v>0</v>
      </c>
      <c r="BL192" s="20" t="s">
        <v>158</v>
      </c>
      <c r="BM192" s="187" t="s">
        <v>409</v>
      </c>
    </row>
    <row r="193" spans="1:65" s="2" customFormat="1" ht="11.25">
      <c r="A193" s="37"/>
      <c r="B193" s="38"/>
      <c r="C193" s="39"/>
      <c r="D193" s="189" t="s">
        <v>133</v>
      </c>
      <c r="E193" s="39"/>
      <c r="F193" s="190" t="s">
        <v>410</v>
      </c>
      <c r="G193" s="39"/>
      <c r="H193" s="39"/>
      <c r="I193" s="191"/>
      <c r="J193" s="39"/>
      <c r="K193" s="39"/>
      <c r="L193" s="42"/>
      <c r="M193" s="192"/>
      <c r="N193" s="193"/>
      <c r="O193" s="67"/>
      <c r="P193" s="67"/>
      <c r="Q193" s="67"/>
      <c r="R193" s="67"/>
      <c r="S193" s="67"/>
      <c r="T193" s="68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20" t="s">
        <v>133</v>
      </c>
      <c r="AU193" s="20" t="s">
        <v>85</v>
      </c>
    </row>
    <row r="194" spans="1:65" s="2" customFormat="1" ht="16.5" customHeight="1">
      <c r="A194" s="37"/>
      <c r="B194" s="38"/>
      <c r="C194" s="216" t="s">
        <v>411</v>
      </c>
      <c r="D194" s="216" t="s">
        <v>162</v>
      </c>
      <c r="E194" s="217" t="s">
        <v>412</v>
      </c>
      <c r="F194" s="218" t="s">
        <v>413</v>
      </c>
      <c r="G194" s="219" t="s">
        <v>129</v>
      </c>
      <c r="H194" s="220">
        <v>47</v>
      </c>
      <c r="I194" s="221"/>
      <c r="J194" s="222">
        <f>ROUND(I194*H194,2)</f>
        <v>0</v>
      </c>
      <c r="K194" s="218" t="s">
        <v>130</v>
      </c>
      <c r="L194" s="223"/>
      <c r="M194" s="224" t="s">
        <v>19</v>
      </c>
      <c r="N194" s="225" t="s">
        <v>46</v>
      </c>
      <c r="O194" s="67"/>
      <c r="P194" s="185">
        <f>O194*H194</f>
        <v>0</v>
      </c>
      <c r="Q194" s="185">
        <v>1.3999999999999999E-4</v>
      </c>
      <c r="R194" s="185">
        <f>Q194*H194</f>
        <v>6.579999999999999E-3</v>
      </c>
      <c r="S194" s="185">
        <v>0</v>
      </c>
      <c r="T194" s="186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87" t="s">
        <v>165</v>
      </c>
      <c r="AT194" s="187" t="s">
        <v>162</v>
      </c>
      <c r="AU194" s="187" t="s">
        <v>85</v>
      </c>
      <c r="AY194" s="20" t="s">
        <v>122</v>
      </c>
      <c r="BE194" s="188">
        <f>IF(N194="základní",J194,0)</f>
        <v>0</v>
      </c>
      <c r="BF194" s="188">
        <f>IF(N194="snížená",J194,0)</f>
        <v>0</v>
      </c>
      <c r="BG194" s="188">
        <f>IF(N194="zákl. přenesená",J194,0)</f>
        <v>0</v>
      </c>
      <c r="BH194" s="188">
        <f>IF(N194="sníž. přenesená",J194,0)</f>
        <v>0</v>
      </c>
      <c r="BI194" s="188">
        <f>IF(N194="nulová",J194,0)</f>
        <v>0</v>
      </c>
      <c r="BJ194" s="20" t="s">
        <v>83</v>
      </c>
      <c r="BK194" s="188">
        <f>ROUND(I194*H194,2)</f>
        <v>0</v>
      </c>
      <c r="BL194" s="20" t="s">
        <v>158</v>
      </c>
      <c r="BM194" s="187" t="s">
        <v>414</v>
      </c>
    </row>
    <row r="195" spans="1:65" s="2" customFormat="1" ht="16.5" customHeight="1">
      <c r="A195" s="37"/>
      <c r="B195" s="38"/>
      <c r="C195" s="216" t="s">
        <v>415</v>
      </c>
      <c r="D195" s="216" t="s">
        <v>162</v>
      </c>
      <c r="E195" s="217" t="s">
        <v>416</v>
      </c>
      <c r="F195" s="218" t="s">
        <v>417</v>
      </c>
      <c r="G195" s="219" t="s">
        <v>129</v>
      </c>
      <c r="H195" s="220">
        <v>14</v>
      </c>
      <c r="I195" s="221"/>
      <c r="J195" s="222">
        <f>ROUND(I195*H195,2)</f>
        <v>0</v>
      </c>
      <c r="K195" s="218" t="s">
        <v>130</v>
      </c>
      <c r="L195" s="223"/>
      <c r="M195" s="224" t="s">
        <v>19</v>
      </c>
      <c r="N195" s="225" t="s">
        <v>46</v>
      </c>
      <c r="O195" s="67"/>
      <c r="P195" s="185">
        <f>O195*H195</f>
        <v>0</v>
      </c>
      <c r="Q195" s="185">
        <v>6.0000000000000002E-5</v>
      </c>
      <c r="R195" s="185">
        <f>Q195*H195</f>
        <v>8.4000000000000003E-4</v>
      </c>
      <c r="S195" s="185">
        <v>0</v>
      </c>
      <c r="T195" s="186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87" t="s">
        <v>165</v>
      </c>
      <c r="AT195" s="187" t="s">
        <v>162</v>
      </c>
      <c r="AU195" s="187" t="s">
        <v>85</v>
      </c>
      <c r="AY195" s="20" t="s">
        <v>122</v>
      </c>
      <c r="BE195" s="188">
        <f>IF(N195="základní",J195,0)</f>
        <v>0</v>
      </c>
      <c r="BF195" s="188">
        <f>IF(N195="snížená",J195,0)</f>
        <v>0</v>
      </c>
      <c r="BG195" s="188">
        <f>IF(N195="zákl. přenesená",J195,0)</f>
        <v>0</v>
      </c>
      <c r="BH195" s="188">
        <f>IF(N195="sníž. přenesená",J195,0)</f>
        <v>0</v>
      </c>
      <c r="BI195" s="188">
        <f>IF(N195="nulová",J195,0)</f>
        <v>0</v>
      </c>
      <c r="BJ195" s="20" t="s">
        <v>83</v>
      </c>
      <c r="BK195" s="188">
        <f>ROUND(I195*H195,2)</f>
        <v>0</v>
      </c>
      <c r="BL195" s="20" t="s">
        <v>158</v>
      </c>
      <c r="BM195" s="187" t="s">
        <v>418</v>
      </c>
    </row>
    <row r="196" spans="1:65" s="2" customFormat="1" ht="16.5" customHeight="1">
      <c r="A196" s="37"/>
      <c r="B196" s="38"/>
      <c r="C196" s="216" t="s">
        <v>419</v>
      </c>
      <c r="D196" s="216" t="s">
        <v>162</v>
      </c>
      <c r="E196" s="217" t="s">
        <v>344</v>
      </c>
      <c r="F196" s="218" t="s">
        <v>345</v>
      </c>
      <c r="G196" s="219" t="s">
        <v>129</v>
      </c>
      <c r="H196" s="220">
        <v>61</v>
      </c>
      <c r="I196" s="221"/>
      <c r="J196" s="222">
        <f>ROUND(I196*H196,2)</f>
        <v>0</v>
      </c>
      <c r="K196" s="218" t="s">
        <v>130</v>
      </c>
      <c r="L196" s="223"/>
      <c r="M196" s="224" t="s">
        <v>19</v>
      </c>
      <c r="N196" s="225" t="s">
        <v>46</v>
      </c>
      <c r="O196" s="67"/>
      <c r="P196" s="185">
        <f>O196*H196</f>
        <v>0</v>
      </c>
      <c r="Q196" s="185">
        <v>1.0000000000000001E-5</v>
      </c>
      <c r="R196" s="185">
        <f>Q196*H196</f>
        <v>6.1000000000000008E-4</v>
      </c>
      <c r="S196" s="185">
        <v>0</v>
      </c>
      <c r="T196" s="186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87" t="s">
        <v>165</v>
      </c>
      <c r="AT196" s="187" t="s">
        <v>162</v>
      </c>
      <c r="AU196" s="187" t="s">
        <v>85</v>
      </c>
      <c r="AY196" s="20" t="s">
        <v>122</v>
      </c>
      <c r="BE196" s="188">
        <f>IF(N196="základní",J196,0)</f>
        <v>0</v>
      </c>
      <c r="BF196" s="188">
        <f>IF(N196="snížená",J196,0)</f>
        <v>0</v>
      </c>
      <c r="BG196" s="188">
        <f>IF(N196="zákl. přenesená",J196,0)</f>
        <v>0</v>
      </c>
      <c r="BH196" s="188">
        <f>IF(N196="sníž. přenesená",J196,0)</f>
        <v>0</v>
      </c>
      <c r="BI196" s="188">
        <f>IF(N196="nulová",J196,0)</f>
        <v>0</v>
      </c>
      <c r="BJ196" s="20" t="s">
        <v>83</v>
      </c>
      <c r="BK196" s="188">
        <f>ROUND(I196*H196,2)</f>
        <v>0</v>
      </c>
      <c r="BL196" s="20" t="s">
        <v>158</v>
      </c>
      <c r="BM196" s="187" t="s">
        <v>420</v>
      </c>
    </row>
    <row r="197" spans="1:65" s="2" customFormat="1" ht="24.2" customHeight="1">
      <c r="A197" s="37"/>
      <c r="B197" s="38"/>
      <c r="C197" s="176" t="s">
        <v>421</v>
      </c>
      <c r="D197" s="176" t="s">
        <v>126</v>
      </c>
      <c r="E197" s="177" t="s">
        <v>422</v>
      </c>
      <c r="F197" s="178" t="s">
        <v>423</v>
      </c>
      <c r="G197" s="179" t="s">
        <v>129</v>
      </c>
      <c r="H197" s="180">
        <v>159</v>
      </c>
      <c r="I197" s="181"/>
      <c r="J197" s="182">
        <f>ROUND(I197*H197,2)</f>
        <v>0</v>
      </c>
      <c r="K197" s="178" t="s">
        <v>279</v>
      </c>
      <c r="L197" s="42"/>
      <c r="M197" s="183" t="s">
        <v>19</v>
      </c>
      <c r="N197" s="184" t="s">
        <v>46</v>
      </c>
      <c r="O197" s="67"/>
      <c r="P197" s="185">
        <f>O197*H197</f>
        <v>0</v>
      </c>
      <c r="Q197" s="185">
        <v>0</v>
      </c>
      <c r="R197" s="185">
        <f>Q197*H197</f>
        <v>0</v>
      </c>
      <c r="S197" s="185">
        <v>0</v>
      </c>
      <c r="T197" s="186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87" t="s">
        <v>158</v>
      </c>
      <c r="AT197" s="187" t="s">
        <v>126</v>
      </c>
      <c r="AU197" s="187" t="s">
        <v>85</v>
      </c>
      <c r="AY197" s="20" t="s">
        <v>122</v>
      </c>
      <c r="BE197" s="188">
        <f>IF(N197="základní",J197,0)</f>
        <v>0</v>
      </c>
      <c r="BF197" s="188">
        <f>IF(N197="snížená",J197,0)</f>
        <v>0</v>
      </c>
      <c r="BG197" s="188">
        <f>IF(N197="zákl. přenesená",J197,0)</f>
        <v>0</v>
      </c>
      <c r="BH197" s="188">
        <f>IF(N197="sníž. přenesená",J197,0)</f>
        <v>0</v>
      </c>
      <c r="BI197" s="188">
        <f>IF(N197="nulová",J197,0)</f>
        <v>0</v>
      </c>
      <c r="BJ197" s="20" t="s">
        <v>83</v>
      </c>
      <c r="BK197" s="188">
        <f>ROUND(I197*H197,2)</f>
        <v>0</v>
      </c>
      <c r="BL197" s="20" t="s">
        <v>158</v>
      </c>
      <c r="BM197" s="187" t="s">
        <v>424</v>
      </c>
    </row>
    <row r="198" spans="1:65" s="2" customFormat="1" ht="11.25">
      <c r="A198" s="37"/>
      <c r="B198" s="38"/>
      <c r="C198" s="39"/>
      <c r="D198" s="189" t="s">
        <v>133</v>
      </c>
      <c r="E198" s="39"/>
      <c r="F198" s="190" t="s">
        <v>425</v>
      </c>
      <c r="G198" s="39"/>
      <c r="H198" s="39"/>
      <c r="I198" s="191"/>
      <c r="J198" s="39"/>
      <c r="K198" s="39"/>
      <c r="L198" s="42"/>
      <c r="M198" s="192"/>
      <c r="N198" s="193"/>
      <c r="O198" s="67"/>
      <c r="P198" s="67"/>
      <c r="Q198" s="67"/>
      <c r="R198" s="67"/>
      <c r="S198" s="67"/>
      <c r="T198" s="68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T198" s="20" t="s">
        <v>133</v>
      </c>
      <c r="AU198" s="20" t="s">
        <v>85</v>
      </c>
    </row>
    <row r="199" spans="1:65" s="2" customFormat="1" ht="16.5" customHeight="1">
      <c r="A199" s="37"/>
      <c r="B199" s="38"/>
      <c r="C199" s="216" t="s">
        <v>426</v>
      </c>
      <c r="D199" s="216" t="s">
        <v>162</v>
      </c>
      <c r="E199" s="217" t="s">
        <v>427</v>
      </c>
      <c r="F199" s="218" t="s">
        <v>428</v>
      </c>
      <c r="G199" s="219" t="s">
        <v>129</v>
      </c>
      <c r="H199" s="220">
        <v>1</v>
      </c>
      <c r="I199" s="221"/>
      <c r="J199" s="222">
        <f>ROUND(I199*H199,2)</f>
        <v>0</v>
      </c>
      <c r="K199" s="218" t="s">
        <v>19</v>
      </c>
      <c r="L199" s="223"/>
      <c r="M199" s="224" t="s">
        <v>19</v>
      </c>
      <c r="N199" s="225" t="s">
        <v>46</v>
      </c>
      <c r="O199" s="67"/>
      <c r="P199" s="185">
        <f>O199*H199</f>
        <v>0</v>
      </c>
      <c r="Q199" s="185">
        <v>0</v>
      </c>
      <c r="R199" s="185">
        <f>Q199*H199</f>
        <v>0</v>
      </c>
      <c r="S199" s="185">
        <v>0</v>
      </c>
      <c r="T199" s="186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87" t="s">
        <v>165</v>
      </c>
      <c r="AT199" s="187" t="s">
        <v>162</v>
      </c>
      <c r="AU199" s="187" t="s">
        <v>85</v>
      </c>
      <c r="AY199" s="20" t="s">
        <v>122</v>
      </c>
      <c r="BE199" s="188">
        <f>IF(N199="základní",J199,0)</f>
        <v>0</v>
      </c>
      <c r="BF199" s="188">
        <f>IF(N199="snížená",J199,0)</f>
        <v>0</v>
      </c>
      <c r="BG199" s="188">
        <f>IF(N199="zákl. přenesená",J199,0)</f>
        <v>0</v>
      </c>
      <c r="BH199" s="188">
        <f>IF(N199="sníž. přenesená",J199,0)</f>
        <v>0</v>
      </c>
      <c r="BI199" s="188">
        <f>IF(N199="nulová",J199,0)</f>
        <v>0</v>
      </c>
      <c r="BJ199" s="20" t="s">
        <v>83</v>
      </c>
      <c r="BK199" s="188">
        <f>ROUND(I199*H199,2)</f>
        <v>0</v>
      </c>
      <c r="BL199" s="20" t="s">
        <v>158</v>
      </c>
      <c r="BM199" s="187" t="s">
        <v>429</v>
      </c>
    </row>
    <row r="200" spans="1:65" s="2" customFormat="1" ht="16.5" customHeight="1">
      <c r="A200" s="37"/>
      <c r="B200" s="38"/>
      <c r="C200" s="216" t="s">
        <v>430</v>
      </c>
      <c r="D200" s="216" t="s">
        <v>162</v>
      </c>
      <c r="E200" s="217" t="s">
        <v>431</v>
      </c>
      <c r="F200" s="218" t="s">
        <v>432</v>
      </c>
      <c r="G200" s="219" t="s">
        <v>129</v>
      </c>
      <c r="H200" s="220">
        <v>134</v>
      </c>
      <c r="I200" s="221"/>
      <c r="J200" s="222">
        <f>ROUND(I200*H200,2)</f>
        <v>0</v>
      </c>
      <c r="K200" s="218" t="s">
        <v>130</v>
      </c>
      <c r="L200" s="223"/>
      <c r="M200" s="224" t="s">
        <v>19</v>
      </c>
      <c r="N200" s="225" t="s">
        <v>46</v>
      </c>
      <c r="O200" s="67"/>
      <c r="P200" s="185">
        <f>O200*H200</f>
        <v>0</v>
      </c>
      <c r="Q200" s="185">
        <v>1E-4</v>
      </c>
      <c r="R200" s="185">
        <f>Q200*H200</f>
        <v>1.34E-2</v>
      </c>
      <c r="S200" s="185">
        <v>0</v>
      </c>
      <c r="T200" s="186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87" t="s">
        <v>165</v>
      </c>
      <c r="AT200" s="187" t="s">
        <v>162</v>
      </c>
      <c r="AU200" s="187" t="s">
        <v>85</v>
      </c>
      <c r="AY200" s="20" t="s">
        <v>122</v>
      </c>
      <c r="BE200" s="188">
        <f>IF(N200="základní",J200,0)</f>
        <v>0</v>
      </c>
      <c r="BF200" s="188">
        <f>IF(N200="snížená",J200,0)</f>
        <v>0</v>
      </c>
      <c r="BG200" s="188">
        <f>IF(N200="zákl. přenesená",J200,0)</f>
        <v>0</v>
      </c>
      <c r="BH200" s="188">
        <f>IF(N200="sníž. přenesená",J200,0)</f>
        <v>0</v>
      </c>
      <c r="BI200" s="188">
        <f>IF(N200="nulová",J200,0)</f>
        <v>0</v>
      </c>
      <c r="BJ200" s="20" t="s">
        <v>83</v>
      </c>
      <c r="BK200" s="188">
        <f>ROUND(I200*H200,2)</f>
        <v>0</v>
      </c>
      <c r="BL200" s="20" t="s">
        <v>158</v>
      </c>
      <c r="BM200" s="187" t="s">
        <v>433</v>
      </c>
    </row>
    <row r="201" spans="1:65" s="2" customFormat="1" ht="21.75" customHeight="1">
      <c r="A201" s="37"/>
      <c r="B201" s="38"/>
      <c r="C201" s="216" t="s">
        <v>434</v>
      </c>
      <c r="D201" s="216" t="s">
        <v>162</v>
      </c>
      <c r="E201" s="217" t="s">
        <v>435</v>
      </c>
      <c r="F201" s="218" t="s">
        <v>436</v>
      </c>
      <c r="G201" s="219" t="s">
        <v>129</v>
      </c>
      <c r="H201" s="220">
        <v>25</v>
      </c>
      <c r="I201" s="221"/>
      <c r="J201" s="222">
        <f>ROUND(I201*H201,2)</f>
        <v>0</v>
      </c>
      <c r="K201" s="218" t="s">
        <v>130</v>
      </c>
      <c r="L201" s="223"/>
      <c r="M201" s="224" t="s">
        <v>19</v>
      </c>
      <c r="N201" s="225" t="s">
        <v>46</v>
      </c>
      <c r="O201" s="67"/>
      <c r="P201" s="185">
        <f>O201*H201</f>
        <v>0</v>
      </c>
      <c r="Q201" s="185">
        <v>1.3999999999999999E-4</v>
      </c>
      <c r="R201" s="185">
        <f>Q201*H201</f>
        <v>3.4999999999999996E-3</v>
      </c>
      <c r="S201" s="185">
        <v>0</v>
      </c>
      <c r="T201" s="186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187" t="s">
        <v>165</v>
      </c>
      <c r="AT201" s="187" t="s">
        <v>162</v>
      </c>
      <c r="AU201" s="187" t="s">
        <v>85</v>
      </c>
      <c r="AY201" s="20" t="s">
        <v>122</v>
      </c>
      <c r="BE201" s="188">
        <f>IF(N201="základní",J201,0)</f>
        <v>0</v>
      </c>
      <c r="BF201" s="188">
        <f>IF(N201="snížená",J201,0)</f>
        <v>0</v>
      </c>
      <c r="BG201" s="188">
        <f>IF(N201="zákl. přenesená",J201,0)</f>
        <v>0</v>
      </c>
      <c r="BH201" s="188">
        <f>IF(N201="sníž. přenesená",J201,0)</f>
        <v>0</v>
      </c>
      <c r="BI201" s="188">
        <f>IF(N201="nulová",J201,0)</f>
        <v>0</v>
      </c>
      <c r="BJ201" s="20" t="s">
        <v>83</v>
      </c>
      <c r="BK201" s="188">
        <f>ROUND(I201*H201,2)</f>
        <v>0</v>
      </c>
      <c r="BL201" s="20" t="s">
        <v>158</v>
      </c>
      <c r="BM201" s="187" t="s">
        <v>437</v>
      </c>
    </row>
    <row r="202" spans="1:65" s="2" customFormat="1" ht="16.5" customHeight="1">
      <c r="A202" s="37"/>
      <c r="B202" s="38"/>
      <c r="C202" s="176" t="s">
        <v>438</v>
      </c>
      <c r="D202" s="176" t="s">
        <v>126</v>
      </c>
      <c r="E202" s="177" t="s">
        <v>439</v>
      </c>
      <c r="F202" s="178" t="s">
        <v>440</v>
      </c>
      <c r="G202" s="179" t="s">
        <v>129</v>
      </c>
      <c r="H202" s="180">
        <v>19</v>
      </c>
      <c r="I202" s="181"/>
      <c r="J202" s="182">
        <f>ROUND(I202*H202,2)</f>
        <v>0</v>
      </c>
      <c r="K202" s="178" t="s">
        <v>130</v>
      </c>
      <c r="L202" s="42"/>
      <c r="M202" s="183" t="s">
        <v>19</v>
      </c>
      <c r="N202" s="184" t="s">
        <v>46</v>
      </c>
      <c r="O202" s="67"/>
      <c r="P202" s="185">
        <f>O202*H202</f>
        <v>0</v>
      </c>
      <c r="Q202" s="185">
        <v>0</v>
      </c>
      <c r="R202" s="185">
        <f>Q202*H202</f>
        <v>0</v>
      </c>
      <c r="S202" s="185">
        <v>0</v>
      </c>
      <c r="T202" s="186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87" t="s">
        <v>158</v>
      </c>
      <c r="AT202" s="187" t="s">
        <v>126</v>
      </c>
      <c r="AU202" s="187" t="s">
        <v>85</v>
      </c>
      <c r="AY202" s="20" t="s">
        <v>122</v>
      </c>
      <c r="BE202" s="188">
        <f>IF(N202="základní",J202,0)</f>
        <v>0</v>
      </c>
      <c r="BF202" s="188">
        <f>IF(N202="snížená",J202,0)</f>
        <v>0</v>
      </c>
      <c r="BG202" s="188">
        <f>IF(N202="zákl. přenesená",J202,0)</f>
        <v>0</v>
      </c>
      <c r="BH202" s="188">
        <f>IF(N202="sníž. přenesená",J202,0)</f>
        <v>0</v>
      </c>
      <c r="BI202" s="188">
        <f>IF(N202="nulová",J202,0)</f>
        <v>0</v>
      </c>
      <c r="BJ202" s="20" t="s">
        <v>83</v>
      </c>
      <c r="BK202" s="188">
        <f>ROUND(I202*H202,2)</f>
        <v>0</v>
      </c>
      <c r="BL202" s="20" t="s">
        <v>158</v>
      </c>
      <c r="BM202" s="187" t="s">
        <v>441</v>
      </c>
    </row>
    <row r="203" spans="1:65" s="2" customFormat="1" ht="11.25">
      <c r="A203" s="37"/>
      <c r="B203" s="38"/>
      <c r="C203" s="39"/>
      <c r="D203" s="189" t="s">
        <v>133</v>
      </c>
      <c r="E203" s="39"/>
      <c r="F203" s="190" t="s">
        <v>442</v>
      </c>
      <c r="G203" s="39"/>
      <c r="H203" s="39"/>
      <c r="I203" s="191"/>
      <c r="J203" s="39"/>
      <c r="K203" s="39"/>
      <c r="L203" s="42"/>
      <c r="M203" s="192"/>
      <c r="N203" s="193"/>
      <c r="O203" s="67"/>
      <c r="P203" s="67"/>
      <c r="Q203" s="67"/>
      <c r="R203" s="67"/>
      <c r="S203" s="67"/>
      <c r="T203" s="68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T203" s="20" t="s">
        <v>133</v>
      </c>
      <c r="AU203" s="20" t="s">
        <v>85</v>
      </c>
    </row>
    <row r="204" spans="1:65" s="2" customFormat="1" ht="16.5" customHeight="1">
      <c r="A204" s="37"/>
      <c r="B204" s="38"/>
      <c r="C204" s="216" t="s">
        <v>443</v>
      </c>
      <c r="D204" s="216" t="s">
        <v>162</v>
      </c>
      <c r="E204" s="217" t="s">
        <v>444</v>
      </c>
      <c r="F204" s="218" t="s">
        <v>445</v>
      </c>
      <c r="G204" s="219" t="s">
        <v>129</v>
      </c>
      <c r="H204" s="220">
        <v>1</v>
      </c>
      <c r="I204" s="221"/>
      <c r="J204" s="222">
        <f>ROUND(I204*H204,2)</f>
        <v>0</v>
      </c>
      <c r="K204" s="218" t="s">
        <v>130</v>
      </c>
      <c r="L204" s="223"/>
      <c r="M204" s="224" t="s">
        <v>19</v>
      </c>
      <c r="N204" s="225" t="s">
        <v>46</v>
      </c>
      <c r="O204" s="67"/>
      <c r="P204" s="185">
        <f>O204*H204</f>
        <v>0</v>
      </c>
      <c r="Q204" s="185">
        <v>4.0000000000000002E-4</v>
      </c>
      <c r="R204" s="185">
        <f>Q204*H204</f>
        <v>4.0000000000000002E-4</v>
      </c>
      <c r="S204" s="185">
        <v>0</v>
      </c>
      <c r="T204" s="186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187" t="s">
        <v>165</v>
      </c>
      <c r="AT204" s="187" t="s">
        <v>162</v>
      </c>
      <c r="AU204" s="187" t="s">
        <v>85</v>
      </c>
      <c r="AY204" s="20" t="s">
        <v>122</v>
      </c>
      <c r="BE204" s="188">
        <f>IF(N204="základní",J204,0)</f>
        <v>0</v>
      </c>
      <c r="BF204" s="188">
        <f>IF(N204="snížená",J204,0)</f>
        <v>0</v>
      </c>
      <c r="BG204" s="188">
        <f>IF(N204="zákl. přenesená",J204,0)</f>
        <v>0</v>
      </c>
      <c r="BH204" s="188">
        <f>IF(N204="sníž. přenesená",J204,0)</f>
        <v>0</v>
      </c>
      <c r="BI204" s="188">
        <f>IF(N204="nulová",J204,0)</f>
        <v>0</v>
      </c>
      <c r="BJ204" s="20" t="s">
        <v>83</v>
      </c>
      <c r="BK204" s="188">
        <f>ROUND(I204*H204,2)</f>
        <v>0</v>
      </c>
      <c r="BL204" s="20" t="s">
        <v>158</v>
      </c>
      <c r="BM204" s="187" t="s">
        <v>446</v>
      </c>
    </row>
    <row r="205" spans="1:65" s="2" customFormat="1" ht="16.5" customHeight="1">
      <c r="A205" s="37"/>
      <c r="B205" s="38"/>
      <c r="C205" s="216" t="s">
        <v>447</v>
      </c>
      <c r="D205" s="216" t="s">
        <v>162</v>
      </c>
      <c r="E205" s="217" t="s">
        <v>448</v>
      </c>
      <c r="F205" s="218" t="s">
        <v>449</v>
      </c>
      <c r="G205" s="219" t="s">
        <v>129</v>
      </c>
      <c r="H205" s="220">
        <v>1</v>
      </c>
      <c r="I205" s="221"/>
      <c r="J205" s="222">
        <f>ROUND(I205*H205,2)</f>
        <v>0</v>
      </c>
      <c r="K205" s="218" t="s">
        <v>130</v>
      </c>
      <c r="L205" s="223"/>
      <c r="M205" s="224" t="s">
        <v>19</v>
      </c>
      <c r="N205" s="225" t="s">
        <v>46</v>
      </c>
      <c r="O205" s="67"/>
      <c r="P205" s="185">
        <f>O205*H205</f>
        <v>0</v>
      </c>
      <c r="Q205" s="185">
        <v>4.0000000000000002E-4</v>
      </c>
      <c r="R205" s="185">
        <f>Q205*H205</f>
        <v>4.0000000000000002E-4</v>
      </c>
      <c r="S205" s="185">
        <v>0</v>
      </c>
      <c r="T205" s="186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187" t="s">
        <v>165</v>
      </c>
      <c r="AT205" s="187" t="s">
        <v>162</v>
      </c>
      <c r="AU205" s="187" t="s">
        <v>85</v>
      </c>
      <c r="AY205" s="20" t="s">
        <v>122</v>
      </c>
      <c r="BE205" s="188">
        <f>IF(N205="základní",J205,0)</f>
        <v>0</v>
      </c>
      <c r="BF205" s="188">
        <f>IF(N205="snížená",J205,0)</f>
        <v>0</v>
      </c>
      <c r="BG205" s="188">
        <f>IF(N205="zákl. přenesená",J205,0)</f>
        <v>0</v>
      </c>
      <c r="BH205" s="188">
        <f>IF(N205="sníž. přenesená",J205,0)</f>
        <v>0</v>
      </c>
      <c r="BI205" s="188">
        <f>IF(N205="nulová",J205,0)</f>
        <v>0</v>
      </c>
      <c r="BJ205" s="20" t="s">
        <v>83</v>
      </c>
      <c r="BK205" s="188">
        <f>ROUND(I205*H205,2)</f>
        <v>0</v>
      </c>
      <c r="BL205" s="20" t="s">
        <v>158</v>
      </c>
      <c r="BM205" s="187" t="s">
        <v>450</v>
      </c>
    </row>
    <row r="206" spans="1:65" s="2" customFormat="1" ht="16.5" customHeight="1">
      <c r="A206" s="37"/>
      <c r="B206" s="38"/>
      <c r="C206" s="216" t="s">
        <v>451</v>
      </c>
      <c r="D206" s="216" t="s">
        <v>162</v>
      </c>
      <c r="E206" s="217" t="s">
        <v>452</v>
      </c>
      <c r="F206" s="218" t="s">
        <v>453</v>
      </c>
      <c r="G206" s="219" t="s">
        <v>129</v>
      </c>
      <c r="H206" s="220">
        <v>17</v>
      </c>
      <c r="I206" s="221"/>
      <c r="J206" s="222">
        <f>ROUND(I206*H206,2)</f>
        <v>0</v>
      </c>
      <c r="K206" s="218" t="s">
        <v>130</v>
      </c>
      <c r="L206" s="223"/>
      <c r="M206" s="224" t="s">
        <v>19</v>
      </c>
      <c r="N206" s="225" t="s">
        <v>46</v>
      </c>
      <c r="O206" s="67"/>
      <c r="P206" s="185">
        <f>O206*H206</f>
        <v>0</v>
      </c>
      <c r="Q206" s="185">
        <v>4.0000000000000002E-4</v>
      </c>
      <c r="R206" s="185">
        <f>Q206*H206</f>
        <v>6.8000000000000005E-3</v>
      </c>
      <c r="S206" s="185">
        <v>0</v>
      </c>
      <c r="T206" s="186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187" t="s">
        <v>165</v>
      </c>
      <c r="AT206" s="187" t="s">
        <v>162</v>
      </c>
      <c r="AU206" s="187" t="s">
        <v>85</v>
      </c>
      <c r="AY206" s="20" t="s">
        <v>122</v>
      </c>
      <c r="BE206" s="188">
        <f>IF(N206="základní",J206,0)</f>
        <v>0</v>
      </c>
      <c r="BF206" s="188">
        <f>IF(N206="snížená",J206,0)</f>
        <v>0</v>
      </c>
      <c r="BG206" s="188">
        <f>IF(N206="zákl. přenesená",J206,0)</f>
        <v>0</v>
      </c>
      <c r="BH206" s="188">
        <f>IF(N206="sníž. přenesená",J206,0)</f>
        <v>0</v>
      </c>
      <c r="BI206" s="188">
        <f>IF(N206="nulová",J206,0)</f>
        <v>0</v>
      </c>
      <c r="BJ206" s="20" t="s">
        <v>83</v>
      </c>
      <c r="BK206" s="188">
        <f>ROUND(I206*H206,2)</f>
        <v>0</v>
      </c>
      <c r="BL206" s="20" t="s">
        <v>158</v>
      </c>
      <c r="BM206" s="187" t="s">
        <v>454</v>
      </c>
    </row>
    <row r="207" spans="1:65" s="2" customFormat="1" ht="16.5" customHeight="1">
      <c r="A207" s="37"/>
      <c r="B207" s="38"/>
      <c r="C207" s="176" t="s">
        <v>455</v>
      </c>
      <c r="D207" s="176" t="s">
        <v>126</v>
      </c>
      <c r="E207" s="177" t="s">
        <v>456</v>
      </c>
      <c r="F207" s="178" t="s">
        <v>457</v>
      </c>
      <c r="G207" s="179" t="s">
        <v>129</v>
      </c>
      <c r="H207" s="180">
        <v>6</v>
      </c>
      <c r="I207" s="181"/>
      <c r="J207" s="182">
        <f>ROUND(I207*H207,2)</f>
        <v>0</v>
      </c>
      <c r="K207" s="178" t="s">
        <v>130</v>
      </c>
      <c r="L207" s="42"/>
      <c r="M207" s="183" t="s">
        <v>19</v>
      </c>
      <c r="N207" s="184" t="s">
        <v>46</v>
      </c>
      <c r="O207" s="67"/>
      <c r="P207" s="185">
        <f>O207*H207</f>
        <v>0</v>
      </c>
      <c r="Q207" s="185">
        <v>0</v>
      </c>
      <c r="R207" s="185">
        <f>Q207*H207</f>
        <v>0</v>
      </c>
      <c r="S207" s="185">
        <v>0</v>
      </c>
      <c r="T207" s="186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187" t="s">
        <v>158</v>
      </c>
      <c r="AT207" s="187" t="s">
        <v>126</v>
      </c>
      <c r="AU207" s="187" t="s">
        <v>85</v>
      </c>
      <c r="AY207" s="20" t="s">
        <v>122</v>
      </c>
      <c r="BE207" s="188">
        <f>IF(N207="základní",J207,0)</f>
        <v>0</v>
      </c>
      <c r="BF207" s="188">
        <f>IF(N207="snížená",J207,0)</f>
        <v>0</v>
      </c>
      <c r="BG207" s="188">
        <f>IF(N207="zákl. přenesená",J207,0)</f>
        <v>0</v>
      </c>
      <c r="BH207" s="188">
        <f>IF(N207="sníž. přenesená",J207,0)</f>
        <v>0</v>
      </c>
      <c r="BI207" s="188">
        <f>IF(N207="nulová",J207,0)</f>
        <v>0</v>
      </c>
      <c r="BJ207" s="20" t="s">
        <v>83</v>
      </c>
      <c r="BK207" s="188">
        <f>ROUND(I207*H207,2)</f>
        <v>0</v>
      </c>
      <c r="BL207" s="20" t="s">
        <v>158</v>
      </c>
      <c r="BM207" s="187" t="s">
        <v>458</v>
      </c>
    </row>
    <row r="208" spans="1:65" s="2" customFormat="1" ht="11.25">
      <c r="A208" s="37"/>
      <c r="B208" s="38"/>
      <c r="C208" s="39"/>
      <c r="D208" s="189" t="s">
        <v>133</v>
      </c>
      <c r="E208" s="39"/>
      <c r="F208" s="190" t="s">
        <v>459</v>
      </c>
      <c r="G208" s="39"/>
      <c r="H208" s="39"/>
      <c r="I208" s="191"/>
      <c r="J208" s="39"/>
      <c r="K208" s="39"/>
      <c r="L208" s="42"/>
      <c r="M208" s="192"/>
      <c r="N208" s="193"/>
      <c r="O208" s="67"/>
      <c r="P208" s="67"/>
      <c r="Q208" s="67"/>
      <c r="R208" s="67"/>
      <c r="S208" s="67"/>
      <c r="T208" s="68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20" t="s">
        <v>133</v>
      </c>
      <c r="AU208" s="20" t="s">
        <v>85</v>
      </c>
    </row>
    <row r="209" spans="1:65" s="2" customFormat="1" ht="16.5" customHeight="1">
      <c r="A209" s="37"/>
      <c r="B209" s="38"/>
      <c r="C209" s="216" t="s">
        <v>460</v>
      </c>
      <c r="D209" s="216" t="s">
        <v>162</v>
      </c>
      <c r="E209" s="217" t="s">
        <v>461</v>
      </c>
      <c r="F209" s="218" t="s">
        <v>462</v>
      </c>
      <c r="G209" s="219" t="s">
        <v>129</v>
      </c>
      <c r="H209" s="220">
        <v>3</v>
      </c>
      <c r="I209" s="221"/>
      <c r="J209" s="222">
        <f>ROUND(I209*H209,2)</f>
        <v>0</v>
      </c>
      <c r="K209" s="218" t="s">
        <v>130</v>
      </c>
      <c r="L209" s="223"/>
      <c r="M209" s="224" t="s">
        <v>19</v>
      </c>
      <c r="N209" s="225" t="s">
        <v>46</v>
      </c>
      <c r="O209" s="67"/>
      <c r="P209" s="185">
        <f>O209*H209</f>
        <v>0</v>
      </c>
      <c r="Q209" s="185">
        <v>1.0499999999999999E-3</v>
      </c>
      <c r="R209" s="185">
        <f>Q209*H209</f>
        <v>3.15E-3</v>
      </c>
      <c r="S209" s="185">
        <v>0</v>
      </c>
      <c r="T209" s="186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187" t="s">
        <v>165</v>
      </c>
      <c r="AT209" s="187" t="s">
        <v>162</v>
      </c>
      <c r="AU209" s="187" t="s">
        <v>85</v>
      </c>
      <c r="AY209" s="20" t="s">
        <v>122</v>
      </c>
      <c r="BE209" s="188">
        <f>IF(N209="základní",J209,0)</f>
        <v>0</v>
      </c>
      <c r="BF209" s="188">
        <f>IF(N209="snížená",J209,0)</f>
        <v>0</v>
      </c>
      <c r="BG209" s="188">
        <f>IF(N209="zákl. přenesená",J209,0)</f>
        <v>0</v>
      </c>
      <c r="BH209" s="188">
        <f>IF(N209="sníž. přenesená",J209,0)</f>
        <v>0</v>
      </c>
      <c r="BI209" s="188">
        <f>IF(N209="nulová",J209,0)</f>
        <v>0</v>
      </c>
      <c r="BJ209" s="20" t="s">
        <v>83</v>
      </c>
      <c r="BK209" s="188">
        <f>ROUND(I209*H209,2)</f>
        <v>0</v>
      </c>
      <c r="BL209" s="20" t="s">
        <v>158</v>
      </c>
      <c r="BM209" s="187" t="s">
        <v>463</v>
      </c>
    </row>
    <row r="210" spans="1:65" s="2" customFormat="1" ht="16.5" customHeight="1">
      <c r="A210" s="37"/>
      <c r="B210" s="38"/>
      <c r="C210" s="216" t="s">
        <v>464</v>
      </c>
      <c r="D210" s="216" t="s">
        <v>162</v>
      </c>
      <c r="E210" s="217" t="s">
        <v>465</v>
      </c>
      <c r="F210" s="218" t="s">
        <v>466</v>
      </c>
      <c r="G210" s="219" t="s">
        <v>129</v>
      </c>
      <c r="H210" s="220">
        <v>1</v>
      </c>
      <c r="I210" s="221"/>
      <c r="J210" s="222">
        <f>ROUND(I210*H210,2)</f>
        <v>0</v>
      </c>
      <c r="K210" s="218" t="s">
        <v>130</v>
      </c>
      <c r="L210" s="223"/>
      <c r="M210" s="224" t="s">
        <v>19</v>
      </c>
      <c r="N210" s="225" t="s">
        <v>46</v>
      </c>
      <c r="O210" s="67"/>
      <c r="P210" s="185">
        <f>O210*H210</f>
        <v>0</v>
      </c>
      <c r="Q210" s="185">
        <v>1.0499999999999999E-3</v>
      </c>
      <c r="R210" s="185">
        <f>Q210*H210</f>
        <v>1.0499999999999999E-3</v>
      </c>
      <c r="S210" s="185">
        <v>0</v>
      </c>
      <c r="T210" s="186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187" t="s">
        <v>165</v>
      </c>
      <c r="AT210" s="187" t="s">
        <v>162</v>
      </c>
      <c r="AU210" s="187" t="s">
        <v>85</v>
      </c>
      <c r="AY210" s="20" t="s">
        <v>122</v>
      </c>
      <c r="BE210" s="188">
        <f>IF(N210="základní",J210,0)</f>
        <v>0</v>
      </c>
      <c r="BF210" s="188">
        <f>IF(N210="snížená",J210,0)</f>
        <v>0</v>
      </c>
      <c r="BG210" s="188">
        <f>IF(N210="zákl. přenesená",J210,0)</f>
        <v>0</v>
      </c>
      <c r="BH210" s="188">
        <f>IF(N210="sníž. přenesená",J210,0)</f>
        <v>0</v>
      </c>
      <c r="BI210" s="188">
        <f>IF(N210="nulová",J210,0)</f>
        <v>0</v>
      </c>
      <c r="BJ210" s="20" t="s">
        <v>83</v>
      </c>
      <c r="BK210" s="188">
        <f>ROUND(I210*H210,2)</f>
        <v>0</v>
      </c>
      <c r="BL210" s="20" t="s">
        <v>158</v>
      </c>
      <c r="BM210" s="187" t="s">
        <v>467</v>
      </c>
    </row>
    <row r="211" spans="1:65" s="2" customFormat="1" ht="16.5" customHeight="1">
      <c r="A211" s="37"/>
      <c r="B211" s="38"/>
      <c r="C211" s="216" t="s">
        <v>468</v>
      </c>
      <c r="D211" s="216" t="s">
        <v>162</v>
      </c>
      <c r="E211" s="217" t="s">
        <v>469</v>
      </c>
      <c r="F211" s="218" t="s">
        <v>470</v>
      </c>
      <c r="G211" s="219" t="s">
        <v>129</v>
      </c>
      <c r="H211" s="220">
        <v>2</v>
      </c>
      <c r="I211" s="221"/>
      <c r="J211" s="222">
        <f>ROUND(I211*H211,2)</f>
        <v>0</v>
      </c>
      <c r="K211" s="218" t="s">
        <v>130</v>
      </c>
      <c r="L211" s="223"/>
      <c r="M211" s="224" t="s">
        <v>19</v>
      </c>
      <c r="N211" s="225" t="s">
        <v>46</v>
      </c>
      <c r="O211" s="67"/>
      <c r="P211" s="185">
        <f>O211*H211</f>
        <v>0</v>
      </c>
      <c r="Q211" s="185">
        <v>1.0499999999999999E-3</v>
      </c>
      <c r="R211" s="185">
        <f>Q211*H211</f>
        <v>2.0999999999999999E-3</v>
      </c>
      <c r="S211" s="185">
        <v>0</v>
      </c>
      <c r="T211" s="186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187" t="s">
        <v>165</v>
      </c>
      <c r="AT211" s="187" t="s">
        <v>162</v>
      </c>
      <c r="AU211" s="187" t="s">
        <v>85</v>
      </c>
      <c r="AY211" s="20" t="s">
        <v>122</v>
      </c>
      <c r="BE211" s="188">
        <f>IF(N211="základní",J211,0)</f>
        <v>0</v>
      </c>
      <c r="BF211" s="188">
        <f>IF(N211="snížená",J211,0)</f>
        <v>0</v>
      </c>
      <c r="BG211" s="188">
        <f>IF(N211="zákl. přenesená",J211,0)</f>
        <v>0</v>
      </c>
      <c r="BH211" s="188">
        <f>IF(N211="sníž. přenesená",J211,0)</f>
        <v>0</v>
      </c>
      <c r="BI211" s="188">
        <f>IF(N211="nulová",J211,0)</f>
        <v>0</v>
      </c>
      <c r="BJ211" s="20" t="s">
        <v>83</v>
      </c>
      <c r="BK211" s="188">
        <f>ROUND(I211*H211,2)</f>
        <v>0</v>
      </c>
      <c r="BL211" s="20" t="s">
        <v>158</v>
      </c>
      <c r="BM211" s="187" t="s">
        <v>471</v>
      </c>
    </row>
    <row r="212" spans="1:65" s="2" customFormat="1" ht="16.5" customHeight="1">
      <c r="A212" s="37"/>
      <c r="B212" s="38"/>
      <c r="C212" s="176" t="s">
        <v>472</v>
      </c>
      <c r="D212" s="176" t="s">
        <v>126</v>
      </c>
      <c r="E212" s="177" t="s">
        <v>473</v>
      </c>
      <c r="F212" s="178" t="s">
        <v>474</v>
      </c>
      <c r="G212" s="179" t="s">
        <v>129</v>
      </c>
      <c r="H212" s="180">
        <v>3</v>
      </c>
      <c r="I212" s="181"/>
      <c r="J212" s="182">
        <f>ROUND(I212*H212,2)</f>
        <v>0</v>
      </c>
      <c r="K212" s="178" t="s">
        <v>130</v>
      </c>
      <c r="L212" s="42"/>
      <c r="M212" s="183" t="s">
        <v>19</v>
      </c>
      <c r="N212" s="184" t="s">
        <v>46</v>
      </c>
      <c r="O212" s="67"/>
      <c r="P212" s="185">
        <f>O212*H212</f>
        <v>0</v>
      </c>
      <c r="Q212" s="185">
        <v>0</v>
      </c>
      <c r="R212" s="185">
        <f>Q212*H212</f>
        <v>0</v>
      </c>
      <c r="S212" s="185">
        <v>0</v>
      </c>
      <c r="T212" s="186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187" t="s">
        <v>158</v>
      </c>
      <c r="AT212" s="187" t="s">
        <v>126</v>
      </c>
      <c r="AU212" s="187" t="s">
        <v>85</v>
      </c>
      <c r="AY212" s="20" t="s">
        <v>122</v>
      </c>
      <c r="BE212" s="188">
        <f>IF(N212="základní",J212,0)</f>
        <v>0</v>
      </c>
      <c r="BF212" s="188">
        <f>IF(N212="snížená",J212,0)</f>
        <v>0</v>
      </c>
      <c r="BG212" s="188">
        <f>IF(N212="zákl. přenesená",J212,0)</f>
        <v>0</v>
      </c>
      <c r="BH212" s="188">
        <f>IF(N212="sníž. přenesená",J212,0)</f>
        <v>0</v>
      </c>
      <c r="BI212" s="188">
        <f>IF(N212="nulová",J212,0)</f>
        <v>0</v>
      </c>
      <c r="BJ212" s="20" t="s">
        <v>83</v>
      </c>
      <c r="BK212" s="188">
        <f>ROUND(I212*H212,2)</f>
        <v>0</v>
      </c>
      <c r="BL212" s="20" t="s">
        <v>158</v>
      </c>
      <c r="BM212" s="187" t="s">
        <v>475</v>
      </c>
    </row>
    <row r="213" spans="1:65" s="2" customFormat="1" ht="11.25">
      <c r="A213" s="37"/>
      <c r="B213" s="38"/>
      <c r="C213" s="39"/>
      <c r="D213" s="189" t="s">
        <v>133</v>
      </c>
      <c r="E213" s="39"/>
      <c r="F213" s="190" t="s">
        <v>476</v>
      </c>
      <c r="G213" s="39"/>
      <c r="H213" s="39"/>
      <c r="I213" s="191"/>
      <c r="J213" s="39"/>
      <c r="K213" s="39"/>
      <c r="L213" s="42"/>
      <c r="M213" s="192"/>
      <c r="N213" s="193"/>
      <c r="O213" s="67"/>
      <c r="P213" s="67"/>
      <c r="Q213" s="67"/>
      <c r="R213" s="67"/>
      <c r="S213" s="67"/>
      <c r="T213" s="68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T213" s="20" t="s">
        <v>133</v>
      </c>
      <c r="AU213" s="20" t="s">
        <v>85</v>
      </c>
    </row>
    <row r="214" spans="1:65" s="2" customFormat="1" ht="16.5" customHeight="1">
      <c r="A214" s="37"/>
      <c r="B214" s="38"/>
      <c r="C214" s="216" t="s">
        <v>477</v>
      </c>
      <c r="D214" s="216" t="s">
        <v>162</v>
      </c>
      <c r="E214" s="217" t="s">
        <v>478</v>
      </c>
      <c r="F214" s="218" t="s">
        <v>479</v>
      </c>
      <c r="G214" s="219" t="s">
        <v>129</v>
      </c>
      <c r="H214" s="220">
        <v>3</v>
      </c>
      <c r="I214" s="221"/>
      <c r="J214" s="222">
        <f>ROUND(I214*H214,2)</f>
        <v>0</v>
      </c>
      <c r="K214" s="218" t="s">
        <v>130</v>
      </c>
      <c r="L214" s="223"/>
      <c r="M214" s="224" t="s">
        <v>19</v>
      </c>
      <c r="N214" s="225" t="s">
        <v>46</v>
      </c>
      <c r="O214" s="67"/>
      <c r="P214" s="185">
        <f>O214*H214</f>
        <v>0</v>
      </c>
      <c r="Q214" s="185">
        <v>1.0499999999999999E-3</v>
      </c>
      <c r="R214" s="185">
        <f>Q214*H214</f>
        <v>3.15E-3</v>
      </c>
      <c r="S214" s="185">
        <v>0</v>
      </c>
      <c r="T214" s="186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187" t="s">
        <v>165</v>
      </c>
      <c r="AT214" s="187" t="s">
        <v>162</v>
      </c>
      <c r="AU214" s="187" t="s">
        <v>85</v>
      </c>
      <c r="AY214" s="20" t="s">
        <v>122</v>
      </c>
      <c r="BE214" s="188">
        <f>IF(N214="základní",J214,0)</f>
        <v>0</v>
      </c>
      <c r="BF214" s="188">
        <f>IF(N214="snížená",J214,0)</f>
        <v>0</v>
      </c>
      <c r="BG214" s="188">
        <f>IF(N214="zákl. přenesená",J214,0)</f>
        <v>0</v>
      </c>
      <c r="BH214" s="188">
        <f>IF(N214="sníž. přenesená",J214,0)</f>
        <v>0</v>
      </c>
      <c r="BI214" s="188">
        <f>IF(N214="nulová",J214,0)</f>
        <v>0</v>
      </c>
      <c r="BJ214" s="20" t="s">
        <v>83</v>
      </c>
      <c r="BK214" s="188">
        <f>ROUND(I214*H214,2)</f>
        <v>0</v>
      </c>
      <c r="BL214" s="20" t="s">
        <v>158</v>
      </c>
      <c r="BM214" s="187" t="s">
        <v>480</v>
      </c>
    </row>
    <row r="215" spans="1:65" s="2" customFormat="1" ht="21.75" customHeight="1">
      <c r="A215" s="37"/>
      <c r="B215" s="38"/>
      <c r="C215" s="176" t="s">
        <v>481</v>
      </c>
      <c r="D215" s="176" t="s">
        <v>126</v>
      </c>
      <c r="E215" s="177" t="s">
        <v>482</v>
      </c>
      <c r="F215" s="178" t="s">
        <v>483</v>
      </c>
      <c r="G215" s="179" t="s">
        <v>129</v>
      </c>
      <c r="H215" s="180">
        <v>1</v>
      </c>
      <c r="I215" s="181"/>
      <c r="J215" s="182">
        <f>ROUND(I215*H215,2)</f>
        <v>0</v>
      </c>
      <c r="K215" s="178" t="s">
        <v>130</v>
      </c>
      <c r="L215" s="42"/>
      <c r="M215" s="183" t="s">
        <v>19</v>
      </c>
      <c r="N215" s="184" t="s">
        <v>46</v>
      </c>
      <c r="O215" s="67"/>
      <c r="P215" s="185">
        <f>O215*H215</f>
        <v>0</v>
      </c>
      <c r="Q215" s="185">
        <v>0</v>
      </c>
      <c r="R215" s="185">
        <f>Q215*H215</f>
        <v>0</v>
      </c>
      <c r="S215" s="185">
        <v>0</v>
      </c>
      <c r="T215" s="186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187" t="s">
        <v>158</v>
      </c>
      <c r="AT215" s="187" t="s">
        <v>126</v>
      </c>
      <c r="AU215" s="187" t="s">
        <v>85</v>
      </c>
      <c r="AY215" s="20" t="s">
        <v>122</v>
      </c>
      <c r="BE215" s="188">
        <f>IF(N215="základní",J215,0)</f>
        <v>0</v>
      </c>
      <c r="BF215" s="188">
        <f>IF(N215="snížená",J215,0)</f>
        <v>0</v>
      </c>
      <c r="BG215" s="188">
        <f>IF(N215="zákl. přenesená",J215,0)</f>
        <v>0</v>
      </c>
      <c r="BH215" s="188">
        <f>IF(N215="sníž. přenesená",J215,0)</f>
        <v>0</v>
      </c>
      <c r="BI215" s="188">
        <f>IF(N215="nulová",J215,0)</f>
        <v>0</v>
      </c>
      <c r="BJ215" s="20" t="s">
        <v>83</v>
      </c>
      <c r="BK215" s="188">
        <f>ROUND(I215*H215,2)</f>
        <v>0</v>
      </c>
      <c r="BL215" s="20" t="s">
        <v>158</v>
      </c>
      <c r="BM215" s="187" t="s">
        <v>484</v>
      </c>
    </row>
    <row r="216" spans="1:65" s="2" customFormat="1" ht="11.25">
      <c r="A216" s="37"/>
      <c r="B216" s="38"/>
      <c r="C216" s="39"/>
      <c r="D216" s="189" t="s">
        <v>133</v>
      </c>
      <c r="E216" s="39"/>
      <c r="F216" s="190" t="s">
        <v>485</v>
      </c>
      <c r="G216" s="39"/>
      <c r="H216" s="39"/>
      <c r="I216" s="191"/>
      <c r="J216" s="39"/>
      <c r="K216" s="39"/>
      <c r="L216" s="42"/>
      <c r="M216" s="192"/>
      <c r="N216" s="193"/>
      <c r="O216" s="67"/>
      <c r="P216" s="67"/>
      <c r="Q216" s="67"/>
      <c r="R216" s="67"/>
      <c r="S216" s="67"/>
      <c r="T216" s="68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T216" s="20" t="s">
        <v>133</v>
      </c>
      <c r="AU216" s="20" t="s">
        <v>85</v>
      </c>
    </row>
    <row r="217" spans="1:65" s="2" customFormat="1" ht="16.5" customHeight="1">
      <c r="A217" s="37"/>
      <c r="B217" s="38"/>
      <c r="C217" s="216" t="s">
        <v>486</v>
      </c>
      <c r="D217" s="216" t="s">
        <v>162</v>
      </c>
      <c r="E217" s="217" t="s">
        <v>487</v>
      </c>
      <c r="F217" s="218" t="s">
        <v>488</v>
      </c>
      <c r="G217" s="219" t="s">
        <v>129</v>
      </c>
      <c r="H217" s="220">
        <v>1</v>
      </c>
      <c r="I217" s="221"/>
      <c r="J217" s="222">
        <f>ROUND(I217*H217,2)</f>
        <v>0</v>
      </c>
      <c r="K217" s="218" t="s">
        <v>19</v>
      </c>
      <c r="L217" s="223"/>
      <c r="M217" s="224" t="s">
        <v>19</v>
      </c>
      <c r="N217" s="225" t="s">
        <v>46</v>
      </c>
      <c r="O217" s="67"/>
      <c r="P217" s="185">
        <f>O217*H217</f>
        <v>0</v>
      </c>
      <c r="Q217" s="185">
        <v>2.2000000000000001E-3</v>
      </c>
      <c r="R217" s="185">
        <f>Q217*H217</f>
        <v>2.2000000000000001E-3</v>
      </c>
      <c r="S217" s="185">
        <v>0</v>
      </c>
      <c r="T217" s="186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187" t="s">
        <v>165</v>
      </c>
      <c r="AT217" s="187" t="s">
        <v>162</v>
      </c>
      <c r="AU217" s="187" t="s">
        <v>85</v>
      </c>
      <c r="AY217" s="20" t="s">
        <v>122</v>
      </c>
      <c r="BE217" s="188">
        <f>IF(N217="základní",J217,0)</f>
        <v>0</v>
      </c>
      <c r="BF217" s="188">
        <f>IF(N217="snížená",J217,0)</f>
        <v>0</v>
      </c>
      <c r="BG217" s="188">
        <f>IF(N217="zákl. přenesená",J217,0)</f>
        <v>0</v>
      </c>
      <c r="BH217" s="188">
        <f>IF(N217="sníž. přenesená",J217,0)</f>
        <v>0</v>
      </c>
      <c r="BI217" s="188">
        <f>IF(N217="nulová",J217,0)</f>
        <v>0</v>
      </c>
      <c r="BJ217" s="20" t="s">
        <v>83</v>
      </c>
      <c r="BK217" s="188">
        <f>ROUND(I217*H217,2)</f>
        <v>0</v>
      </c>
      <c r="BL217" s="20" t="s">
        <v>158</v>
      </c>
      <c r="BM217" s="187" t="s">
        <v>489</v>
      </c>
    </row>
    <row r="218" spans="1:65" s="2" customFormat="1" ht="16.5" customHeight="1">
      <c r="A218" s="37"/>
      <c r="B218" s="38"/>
      <c r="C218" s="176" t="s">
        <v>490</v>
      </c>
      <c r="D218" s="176" t="s">
        <v>126</v>
      </c>
      <c r="E218" s="177" t="s">
        <v>491</v>
      </c>
      <c r="F218" s="178" t="s">
        <v>492</v>
      </c>
      <c r="G218" s="179" t="s">
        <v>129</v>
      </c>
      <c r="H218" s="180">
        <v>12</v>
      </c>
      <c r="I218" s="181"/>
      <c r="J218" s="182">
        <f>ROUND(I218*H218,2)</f>
        <v>0</v>
      </c>
      <c r="K218" s="178" t="s">
        <v>130</v>
      </c>
      <c r="L218" s="42"/>
      <c r="M218" s="183" t="s">
        <v>19</v>
      </c>
      <c r="N218" s="184" t="s">
        <v>46</v>
      </c>
      <c r="O218" s="67"/>
      <c r="P218" s="185">
        <f>O218*H218</f>
        <v>0</v>
      </c>
      <c r="Q218" s="185">
        <v>0</v>
      </c>
      <c r="R218" s="185">
        <f>Q218*H218</f>
        <v>0</v>
      </c>
      <c r="S218" s="185">
        <v>0</v>
      </c>
      <c r="T218" s="186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187" t="s">
        <v>158</v>
      </c>
      <c r="AT218" s="187" t="s">
        <v>126</v>
      </c>
      <c r="AU218" s="187" t="s">
        <v>85</v>
      </c>
      <c r="AY218" s="20" t="s">
        <v>122</v>
      </c>
      <c r="BE218" s="188">
        <f>IF(N218="základní",J218,0)</f>
        <v>0</v>
      </c>
      <c r="BF218" s="188">
        <f>IF(N218="snížená",J218,0)</f>
        <v>0</v>
      </c>
      <c r="BG218" s="188">
        <f>IF(N218="zákl. přenesená",J218,0)</f>
        <v>0</v>
      </c>
      <c r="BH218" s="188">
        <f>IF(N218="sníž. přenesená",J218,0)</f>
        <v>0</v>
      </c>
      <c r="BI218" s="188">
        <f>IF(N218="nulová",J218,0)</f>
        <v>0</v>
      </c>
      <c r="BJ218" s="20" t="s">
        <v>83</v>
      </c>
      <c r="BK218" s="188">
        <f>ROUND(I218*H218,2)</f>
        <v>0</v>
      </c>
      <c r="BL218" s="20" t="s">
        <v>158</v>
      </c>
      <c r="BM218" s="187" t="s">
        <v>493</v>
      </c>
    </row>
    <row r="219" spans="1:65" s="2" customFormat="1" ht="11.25">
      <c r="A219" s="37"/>
      <c r="B219" s="38"/>
      <c r="C219" s="39"/>
      <c r="D219" s="189" t="s">
        <v>133</v>
      </c>
      <c r="E219" s="39"/>
      <c r="F219" s="190" t="s">
        <v>494</v>
      </c>
      <c r="G219" s="39"/>
      <c r="H219" s="39"/>
      <c r="I219" s="191"/>
      <c r="J219" s="39"/>
      <c r="K219" s="39"/>
      <c r="L219" s="42"/>
      <c r="M219" s="192"/>
      <c r="N219" s="193"/>
      <c r="O219" s="67"/>
      <c r="P219" s="67"/>
      <c r="Q219" s="67"/>
      <c r="R219" s="67"/>
      <c r="S219" s="67"/>
      <c r="T219" s="68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T219" s="20" t="s">
        <v>133</v>
      </c>
      <c r="AU219" s="20" t="s">
        <v>85</v>
      </c>
    </row>
    <row r="220" spans="1:65" s="2" customFormat="1" ht="16.5" customHeight="1">
      <c r="A220" s="37"/>
      <c r="B220" s="38"/>
      <c r="C220" s="216" t="s">
        <v>495</v>
      </c>
      <c r="D220" s="216" t="s">
        <v>162</v>
      </c>
      <c r="E220" s="217" t="s">
        <v>496</v>
      </c>
      <c r="F220" s="218" t="s">
        <v>497</v>
      </c>
      <c r="G220" s="219" t="s">
        <v>129</v>
      </c>
      <c r="H220" s="220">
        <v>12</v>
      </c>
      <c r="I220" s="221"/>
      <c r="J220" s="222">
        <f>ROUND(I220*H220,2)</f>
        <v>0</v>
      </c>
      <c r="K220" s="218" t="s">
        <v>130</v>
      </c>
      <c r="L220" s="223"/>
      <c r="M220" s="224" t="s">
        <v>19</v>
      </c>
      <c r="N220" s="225" t="s">
        <v>46</v>
      </c>
      <c r="O220" s="67"/>
      <c r="P220" s="185">
        <f>O220*H220</f>
        <v>0</v>
      </c>
      <c r="Q220" s="185">
        <v>3.4000000000000002E-4</v>
      </c>
      <c r="R220" s="185">
        <f>Q220*H220</f>
        <v>4.0800000000000003E-3</v>
      </c>
      <c r="S220" s="185">
        <v>0</v>
      </c>
      <c r="T220" s="186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187" t="s">
        <v>165</v>
      </c>
      <c r="AT220" s="187" t="s">
        <v>162</v>
      </c>
      <c r="AU220" s="187" t="s">
        <v>85</v>
      </c>
      <c r="AY220" s="20" t="s">
        <v>122</v>
      </c>
      <c r="BE220" s="188">
        <f>IF(N220="základní",J220,0)</f>
        <v>0</v>
      </c>
      <c r="BF220" s="188">
        <f>IF(N220="snížená",J220,0)</f>
        <v>0</v>
      </c>
      <c r="BG220" s="188">
        <f>IF(N220="zákl. přenesená",J220,0)</f>
        <v>0</v>
      </c>
      <c r="BH220" s="188">
        <f>IF(N220="sníž. přenesená",J220,0)</f>
        <v>0</v>
      </c>
      <c r="BI220" s="188">
        <f>IF(N220="nulová",J220,0)</f>
        <v>0</v>
      </c>
      <c r="BJ220" s="20" t="s">
        <v>83</v>
      </c>
      <c r="BK220" s="188">
        <f>ROUND(I220*H220,2)</f>
        <v>0</v>
      </c>
      <c r="BL220" s="20" t="s">
        <v>158</v>
      </c>
      <c r="BM220" s="187" t="s">
        <v>498</v>
      </c>
    </row>
    <row r="221" spans="1:65" s="2" customFormat="1" ht="24.2" customHeight="1">
      <c r="A221" s="37"/>
      <c r="B221" s="38"/>
      <c r="C221" s="176" t="s">
        <v>499</v>
      </c>
      <c r="D221" s="176" t="s">
        <v>126</v>
      </c>
      <c r="E221" s="177" t="s">
        <v>500</v>
      </c>
      <c r="F221" s="178" t="s">
        <v>501</v>
      </c>
      <c r="G221" s="179" t="s">
        <v>129</v>
      </c>
      <c r="H221" s="180">
        <v>1</v>
      </c>
      <c r="I221" s="181"/>
      <c r="J221" s="182">
        <f>ROUND(I221*H221,2)</f>
        <v>0</v>
      </c>
      <c r="K221" s="178" t="s">
        <v>130</v>
      </c>
      <c r="L221" s="42"/>
      <c r="M221" s="183" t="s">
        <v>19</v>
      </c>
      <c r="N221" s="184" t="s">
        <v>46</v>
      </c>
      <c r="O221" s="67"/>
      <c r="P221" s="185">
        <f>O221*H221</f>
        <v>0</v>
      </c>
      <c r="Q221" s="185">
        <v>0</v>
      </c>
      <c r="R221" s="185">
        <f>Q221*H221</f>
        <v>0</v>
      </c>
      <c r="S221" s="185">
        <v>0</v>
      </c>
      <c r="T221" s="186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187" t="s">
        <v>158</v>
      </c>
      <c r="AT221" s="187" t="s">
        <v>126</v>
      </c>
      <c r="AU221" s="187" t="s">
        <v>85</v>
      </c>
      <c r="AY221" s="20" t="s">
        <v>122</v>
      </c>
      <c r="BE221" s="188">
        <f>IF(N221="základní",J221,0)</f>
        <v>0</v>
      </c>
      <c r="BF221" s="188">
        <f>IF(N221="snížená",J221,0)</f>
        <v>0</v>
      </c>
      <c r="BG221" s="188">
        <f>IF(N221="zákl. přenesená",J221,0)</f>
        <v>0</v>
      </c>
      <c r="BH221" s="188">
        <f>IF(N221="sníž. přenesená",J221,0)</f>
        <v>0</v>
      </c>
      <c r="BI221" s="188">
        <f>IF(N221="nulová",J221,0)</f>
        <v>0</v>
      </c>
      <c r="BJ221" s="20" t="s">
        <v>83</v>
      </c>
      <c r="BK221" s="188">
        <f>ROUND(I221*H221,2)</f>
        <v>0</v>
      </c>
      <c r="BL221" s="20" t="s">
        <v>158</v>
      </c>
      <c r="BM221" s="187" t="s">
        <v>502</v>
      </c>
    </row>
    <row r="222" spans="1:65" s="2" customFormat="1" ht="11.25">
      <c r="A222" s="37"/>
      <c r="B222" s="38"/>
      <c r="C222" s="39"/>
      <c r="D222" s="189" t="s">
        <v>133</v>
      </c>
      <c r="E222" s="39"/>
      <c r="F222" s="190" t="s">
        <v>503</v>
      </c>
      <c r="G222" s="39"/>
      <c r="H222" s="39"/>
      <c r="I222" s="191"/>
      <c r="J222" s="39"/>
      <c r="K222" s="39"/>
      <c r="L222" s="42"/>
      <c r="M222" s="192"/>
      <c r="N222" s="193"/>
      <c r="O222" s="67"/>
      <c r="P222" s="67"/>
      <c r="Q222" s="67"/>
      <c r="R222" s="67"/>
      <c r="S222" s="67"/>
      <c r="T222" s="68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T222" s="20" t="s">
        <v>133</v>
      </c>
      <c r="AU222" s="20" t="s">
        <v>85</v>
      </c>
    </row>
    <row r="223" spans="1:65" s="2" customFormat="1" ht="16.5" customHeight="1">
      <c r="A223" s="37"/>
      <c r="B223" s="38"/>
      <c r="C223" s="216" t="s">
        <v>504</v>
      </c>
      <c r="D223" s="216" t="s">
        <v>162</v>
      </c>
      <c r="E223" s="217" t="s">
        <v>505</v>
      </c>
      <c r="F223" s="218" t="s">
        <v>506</v>
      </c>
      <c r="G223" s="219" t="s">
        <v>129</v>
      </c>
      <c r="H223" s="220">
        <v>1</v>
      </c>
      <c r="I223" s="221"/>
      <c r="J223" s="222">
        <f>ROUND(I223*H223,2)</f>
        <v>0</v>
      </c>
      <c r="K223" s="218" t="s">
        <v>130</v>
      </c>
      <c r="L223" s="223"/>
      <c r="M223" s="224" t="s">
        <v>19</v>
      </c>
      <c r="N223" s="225" t="s">
        <v>46</v>
      </c>
      <c r="O223" s="67"/>
      <c r="P223" s="185">
        <f>O223*H223</f>
        <v>0</v>
      </c>
      <c r="Q223" s="185">
        <v>5.0000000000000002E-5</v>
      </c>
      <c r="R223" s="185">
        <f>Q223*H223</f>
        <v>5.0000000000000002E-5</v>
      </c>
      <c r="S223" s="185">
        <v>0</v>
      </c>
      <c r="T223" s="186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187" t="s">
        <v>165</v>
      </c>
      <c r="AT223" s="187" t="s">
        <v>162</v>
      </c>
      <c r="AU223" s="187" t="s">
        <v>85</v>
      </c>
      <c r="AY223" s="20" t="s">
        <v>122</v>
      </c>
      <c r="BE223" s="188">
        <f>IF(N223="základní",J223,0)</f>
        <v>0</v>
      </c>
      <c r="BF223" s="188">
        <f>IF(N223="snížená",J223,0)</f>
        <v>0</v>
      </c>
      <c r="BG223" s="188">
        <f>IF(N223="zákl. přenesená",J223,0)</f>
        <v>0</v>
      </c>
      <c r="BH223" s="188">
        <f>IF(N223="sníž. přenesená",J223,0)</f>
        <v>0</v>
      </c>
      <c r="BI223" s="188">
        <f>IF(N223="nulová",J223,0)</f>
        <v>0</v>
      </c>
      <c r="BJ223" s="20" t="s">
        <v>83</v>
      </c>
      <c r="BK223" s="188">
        <f>ROUND(I223*H223,2)</f>
        <v>0</v>
      </c>
      <c r="BL223" s="20" t="s">
        <v>158</v>
      </c>
      <c r="BM223" s="187" t="s">
        <v>507</v>
      </c>
    </row>
    <row r="224" spans="1:65" s="2" customFormat="1" ht="16.5" customHeight="1">
      <c r="A224" s="37"/>
      <c r="B224" s="38"/>
      <c r="C224" s="176" t="s">
        <v>508</v>
      </c>
      <c r="D224" s="176" t="s">
        <v>126</v>
      </c>
      <c r="E224" s="177" t="s">
        <v>509</v>
      </c>
      <c r="F224" s="178" t="s">
        <v>510</v>
      </c>
      <c r="G224" s="179" t="s">
        <v>129</v>
      </c>
      <c r="H224" s="180">
        <v>3</v>
      </c>
      <c r="I224" s="181"/>
      <c r="J224" s="182">
        <f>ROUND(I224*H224,2)</f>
        <v>0</v>
      </c>
      <c r="K224" s="178" t="s">
        <v>130</v>
      </c>
      <c r="L224" s="42"/>
      <c r="M224" s="183" t="s">
        <v>19</v>
      </c>
      <c r="N224" s="184" t="s">
        <v>46</v>
      </c>
      <c r="O224" s="67"/>
      <c r="P224" s="185">
        <f>O224*H224</f>
        <v>0</v>
      </c>
      <c r="Q224" s="185">
        <v>0</v>
      </c>
      <c r="R224" s="185">
        <f>Q224*H224</f>
        <v>0</v>
      </c>
      <c r="S224" s="185">
        <v>0</v>
      </c>
      <c r="T224" s="186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187" t="s">
        <v>158</v>
      </c>
      <c r="AT224" s="187" t="s">
        <v>126</v>
      </c>
      <c r="AU224" s="187" t="s">
        <v>85</v>
      </c>
      <c r="AY224" s="20" t="s">
        <v>122</v>
      </c>
      <c r="BE224" s="188">
        <f>IF(N224="základní",J224,0)</f>
        <v>0</v>
      </c>
      <c r="BF224" s="188">
        <f>IF(N224="snížená",J224,0)</f>
        <v>0</v>
      </c>
      <c r="BG224" s="188">
        <f>IF(N224="zákl. přenesená",J224,0)</f>
        <v>0</v>
      </c>
      <c r="BH224" s="188">
        <f>IF(N224="sníž. přenesená",J224,0)</f>
        <v>0</v>
      </c>
      <c r="BI224" s="188">
        <f>IF(N224="nulová",J224,0)</f>
        <v>0</v>
      </c>
      <c r="BJ224" s="20" t="s">
        <v>83</v>
      </c>
      <c r="BK224" s="188">
        <f>ROUND(I224*H224,2)</f>
        <v>0</v>
      </c>
      <c r="BL224" s="20" t="s">
        <v>158</v>
      </c>
      <c r="BM224" s="187" t="s">
        <v>511</v>
      </c>
    </row>
    <row r="225" spans="1:65" s="2" customFormat="1" ht="11.25">
      <c r="A225" s="37"/>
      <c r="B225" s="38"/>
      <c r="C225" s="39"/>
      <c r="D225" s="189" t="s">
        <v>133</v>
      </c>
      <c r="E225" s="39"/>
      <c r="F225" s="190" t="s">
        <v>512</v>
      </c>
      <c r="G225" s="39"/>
      <c r="H225" s="39"/>
      <c r="I225" s="191"/>
      <c r="J225" s="39"/>
      <c r="K225" s="39"/>
      <c r="L225" s="42"/>
      <c r="M225" s="192"/>
      <c r="N225" s="193"/>
      <c r="O225" s="67"/>
      <c r="P225" s="67"/>
      <c r="Q225" s="67"/>
      <c r="R225" s="67"/>
      <c r="S225" s="67"/>
      <c r="T225" s="68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T225" s="20" t="s">
        <v>133</v>
      </c>
      <c r="AU225" s="20" t="s">
        <v>85</v>
      </c>
    </row>
    <row r="226" spans="1:65" s="2" customFormat="1" ht="16.5" customHeight="1">
      <c r="A226" s="37"/>
      <c r="B226" s="38"/>
      <c r="C226" s="216" t="s">
        <v>513</v>
      </c>
      <c r="D226" s="216" t="s">
        <v>162</v>
      </c>
      <c r="E226" s="217" t="s">
        <v>514</v>
      </c>
      <c r="F226" s="218" t="s">
        <v>515</v>
      </c>
      <c r="G226" s="219" t="s">
        <v>129</v>
      </c>
      <c r="H226" s="220">
        <v>3</v>
      </c>
      <c r="I226" s="221"/>
      <c r="J226" s="222">
        <f>ROUND(I226*H226,2)</f>
        <v>0</v>
      </c>
      <c r="K226" s="218" t="s">
        <v>19</v>
      </c>
      <c r="L226" s="223"/>
      <c r="M226" s="224" t="s">
        <v>19</v>
      </c>
      <c r="N226" s="225" t="s">
        <v>46</v>
      </c>
      <c r="O226" s="67"/>
      <c r="P226" s="185">
        <f>O226*H226</f>
        <v>0</v>
      </c>
      <c r="Q226" s="185">
        <v>4.0000000000000002E-4</v>
      </c>
      <c r="R226" s="185">
        <f>Q226*H226</f>
        <v>1.2000000000000001E-3</v>
      </c>
      <c r="S226" s="185">
        <v>0</v>
      </c>
      <c r="T226" s="186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187" t="s">
        <v>165</v>
      </c>
      <c r="AT226" s="187" t="s">
        <v>162</v>
      </c>
      <c r="AU226" s="187" t="s">
        <v>85</v>
      </c>
      <c r="AY226" s="20" t="s">
        <v>122</v>
      </c>
      <c r="BE226" s="188">
        <f>IF(N226="základní",J226,0)</f>
        <v>0</v>
      </c>
      <c r="BF226" s="188">
        <f>IF(N226="snížená",J226,0)</f>
        <v>0</v>
      </c>
      <c r="BG226" s="188">
        <f>IF(N226="zákl. přenesená",J226,0)</f>
        <v>0</v>
      </c>
      <c r="BH226" s="188">
        <f>IF(N226="sníž. přenesená",J226,0)</f>
        <v>0</v>
      </c>
      <c r="BI226" s="188">
        <f>IF(N226="nulová",J226,0)</f>
        <v>0</v>
      </c>
      <c r="BJ226" s="20" t="s">
        <v>83</v>
      </c>
      <c r="BK226" s="188">
        <f>ROUND(I226*H226,2)</f>
        <v>0</v>
      </c>
      <c r="BL226" s="20" t="s">
        <v>158</v>
      </c>
      <c r="BM226" s="187" t="s">
        <v>516</v>
      </c>
    </row>
    <row r="227" spans="1:65" s="2" customFormat="1" ht="16.5" customHeight="1">
      <c r="A227" s="37"/>
      <c r="B227" s="38"/>
      <c r="C227" s="176" t="s">
        <v>517</v>
      </c>
      <c r="D227" s="176" t="s">
        <v>126</v>
      </c>
      <c r="E227" s="177" t="s">
        <v>518</v>
      </c>
      <c r="F227" s="178" t="s">
        <v>519</v>
      </c>
      <c r="G227" s="179" t="s">
        <v>129</v>
      </c>
      <c r="H227" s="180">
        <v>75</v>
      </c>
      <c r="I227" s="181"/>
      <c r="J227" s="182">
        <f>ROUND(I227*H227,2)</f>
        <v>0</v>
      </c>
      <c r="K227" s="178" t="s">
        <v>130</v>
      </c>
      <c r="L227" s="42"/>
      <c r="M227" s="183" t="s">
        <v>19</v>
      </c>
      <c r="N227" s="184" t="s">
        <v>46</v>
      </c>
      <c r="O227" s="67"/>
      <c r="P227" s="185">
        <f>O227*H227</f>
        <v>0</v>
      </c>
      <c r="Q227" s="185">
        <v>0</v>
      </c>
      <c r="R227" s="185">
        <f>Q227*H227</f>
        <v>0</v>
      </c>
      <c r="S227" s="185">
        <v>0</v>
      </c>
      <c r="T227" s="186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187" t="s">
        <v>158</v>
      </c>
      <c r="AT227" s="187" t="s">
        <v>126</v>
      </c>
      <c r="AU227" s="187" t="s">
        <v>85</v>
      </c>
      <c r="AY227" s="20" t="s">
        <v>122</v>
      </c>
      <c r="BE227" s="188">
        <f>IF(N227="základní",J227,0)</f>
        <v>0</v>
      </c>
      <c r="BF227" s="188">
        <f>IF(N227="snížená",J227,0)</f>
        <v>0</v>
      </c>
      <c r="BG227" s="188">
        <f>IF(N227="zákl. přenesená",J227,0)</f>
        <v>0</v>
      </c>
      <c r="BH227" s="188">
        <f>IF(N227="sníž. přenesená",J227,0)</f>
        <v>0</v>
      </c>
      <c r="BI227" s="188">
        <f>IF(N227="nulová",J227,0)</f>
        <v>0</v>
      </c>
      <c r="BJ227" s="20" t="s">
        <v>83</v>
      </c>
      <c r="BK227" s="188">
        <f>ROUND(I227*H227,2)</f>
        <v>0</v>
      </c>
      <c r="BL227" s="20" t="s">
        <v>158</v>
      </c>
      <c r="BM227" s="187" t="s">
        <v>520</v>
      </c>
    </row>
    <row r="228" spans="1:65" s="2" customFormat="1" ht="11.25">
      <c r="A228" s="37"/>
      <c r="B228" s="38"/>
      <c r="C228" s="39"/>
      <c r="D228" s="189" t="s">
        <v>133</v>
      </c>
      <c r="E228" s="39"/>
      <c r="F228" s="190" t="s">
        <v>521</v>
      </c>
      <c r="G228" s="39"/>
      <c r="H228" s="39"/>
      <c r="I228" s="191"/>
      <c r="J228" s="39"/>
      <c r="K228" s="39"/>
      <c r="L228" s="42"/>
      <c r="M228" s="192"/>
      <c r="N228" s="193"/>
      <c r="O228" s="67"/>
      <c r="P228" s="67"/>
      <c r="Q228" s="67"/>
      <c r="R228" s="67"/>
      <c r="S228" s="67"/>
      <c r="T228" s="68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T228" s="20" t="s">
        <v>133</v>
      </c>
      <c r="AU228" s="20" t="s">
        <v>85</v>
      </c>
    </row>
    <row r="229" spans="1:65" s="2" customFormat="1" ht="16.5" customHeight="1">
      <c r="A229" s="37"/>
      <c r="B229" s="38"/>
      <c r="C229" s="216" t="s">
        <v>522</v>
      </c>
      <c r="D229" s="216" t="s">
        <v>162</v>
      </c>
      <c r="E229" s="217" t="s">
        <v>523</v>
      </c>
      <c r="F229" s="218" t="s">
        <v>524</v>
      </c>
      <c r="G229" s="219" t="s">
        <v>129</v>
      </c>
      <c r="H229" s="220">
        <v>63</v>
      </c>
      <c r="I229" s="221"/>
      <c r="J229" s="222">
        <f>ROUND(I229*H229,2)</f>
        <v>0</v>
      </c>
      <c r="K229" s="218" t="s">
        <v>19</v>
      </c>
      <c r="L229" s="223"/>
      <c r="M229" s="224" t="s">
        <v>19</v>
      </c>
      <c r="N229" s="225" t="s">
        <v>46</v>
      </c>
      <c r="O229" s="67"/>
      <c r="P229" s="185">
        <f>O229*H229</f>
        <v>0</v>
      </c>
      <c r="Q229" s="185">
        <v>0</v>
      </c>
      <c r="R229" s="185">
        <f>Q229*H229</f>
        <v>0</v>
      </c>
      <c r="S229" s="185">
        <v>0</v>
      </c>
      <c r="T229" s="186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187" t="s">
        <v>165</v>
      </c>
      <c r="AT229" s="187" t="s">
        <v>162</v>
      </c>
      <c r="AU229" s="187" t="s">
        <v>85</v>
      </c>
      <c r="AY229" s="20" t="s">
        <v>122</v>
      </c>
      <c r="BE229" s="188">
        <f>IF(N229="základní",J229,0)</f>
        <v>0</v>
      </c>
      <c r="BF229" s="188">
        <f>IF(N229="snížená",J229,0)</f>
        <v>0</v>
      </c>
      <c r="BG229" s="188">
        <f>IF(N229="zákl. přenesená",J229,0)</f>
        <v>0</v>
      </c>
      <c r="BH229" s="188">
        <f>IF(N229="sníž. přenesená",J229,0)</f>
        <v>0</v>
      </c>
      <c r="BI229" s="188">
        <f>IF(N229="nulová",J229,0)</f>
        <v>0</v>
      </c>
      <c r="BJ229" s="20" t="s">
        <v>83</v>
      </c>
      <c r="BK229" s="188">
        <f>ROUND(I229*H229,2)</f>
        <v>0</v>
      </c>
      <c r="BL229" s="20" t="s">
        <v>158</v>
      </c>
      <c r="BM229" s="187" t="s">
        <v>525</v>
      </c>
    </row>
    <row r="230" spans="1:65" s="2" customFormat="1" ht="16.5" customHeight="1">
      <c r="A230" s="37"/>
      <c r="B230" s="38"/>
      <c r="C230" s="216" t="s">
        <v>526</v>
      </c>
      <c r="D230" s="216" t="s">
        <v>162</v>
      </c>
      <c r="E230" s="217" t="s">
        <v>527</v>
      </c>
      <c r="F230" s="218" t="s">
        <v>528</v>
      </c>
      <c r="G230" s="219" t="s">
        <v>129</v>
      </c>
      <c r="H230" s="220">
        <v>12</v>
      </c>
      <c r="I230" s="221"/>
      <c r="J230" s="222">
        <f>ROUND(I230*H230,2)</f>
        <v>0</v>
      </c>
      <c r="K230" s="218" t="s">
        <v>19</v>
      </c>
      <c r="L230" s="223"/>
      <c r="M230" s="224" t="s">
        <v>19</v>
      </c>
      <c r="N230" s="225" t="s">
        <v>46</v>
      </c>
      <c r="O230" s="67"/>
      <c r="P230" s="185">
        <f>O230*H230</f>
        <v>0</v>
      </c>
      <c r="Q230" s="185">
        <v>0</v>
      </c>
      <c r="R230" s="185">
        <f>Q230*H230</f>
        <v>0</v>
      </c>
      <c r="S230" s="185">
        <v>0</v>
      </c>
      <c r="T230" s="186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187" t="s">
        <v>165</v>
      </c>
      <c r="AT230" s="187" t="s">
        <v>162</v>
      </c>
      <c r="AU230" s="187" t="s">
        <v>85</v>
      </c>
      <c r="AY230" s="20" t="s">
        <v>122</v>
      </c>
      <c r="BE230" s="188">
        <f>IF(N230="základní",J230,0)</f>
        <v>0</v>
      </c>
      <c r="BF230" s="188">
        <f>IF(N230="snížená",J230,0)</f>
        <v>0</v>
      </c>
      <c r="BG230" s="188">
        <f>IF(N230="zákl. přenesená",J230,0)</f>
        <v>0</v>
      </c>
      <c r="BH230" s="188">
        <f>IF(N230="sníž. přenesená",J230,0)</f>
        <v>0</v>
      </c>
      <c r="BI230" s="188">
        <f>IF(N230="nulová",J230,0)</f>
        <v>0</v>
      </c>
      <c r="BJ230" s="20" t="s">
        <v>83</v>
      </c>
      <c r="BK230" s="188">
        <f>ROUND(I230*H230,2)</f>
        <v>0</v>
      </c>
      <c r="BL230" s="20" t="s">
        <v>158</v>
      </c>
      <c r="BM230" s="187" t="s">
        <v>529</v>
      </c>
    </row>
    <row r="231" spans="1:65" s="2" customFormat="1" ht="24.2" customHeight="1">
      <c r="A231" s="37"/>
      <c r="B231" s="38"/>
      <c r="C231" s="176" t="s">
        <v>530</v>
      </c>
      <c r="D231" s="176" t="s">
        <v>126</v>
      </c>
      <c r="E231" s="177" t="s">
        <v>531</v>
      </c>
      <c r="F231" s="178" t="s">
        <v>532</v>
      </c>
      <c r="G231" s="179" t="s">
        <v>129</v>
      </c>
      <c r="H231" s="180">
        <v>3</v>
      </c>
      <c r="I231" s="181"/>
      <c r="J231" s="182">
        <f>ROUND(I231*H231,2)</f>
        <v>0</v>
      </c>
      <c r="K231" s="178" t="s">
        <v>130</v>
      </c>
      <c r="L231" s="42"/>
      <c r="M231" s="183" t="s">
        <v>19</v>
      </c>
      <c r="N231" s="184" t="s">
        <v>46</v>
      </c>
      <c r="O231" s="67"/>
      <c r="P231" s="185">
        <f>O231*H231</f>
        <v>0</v>
      </c>
      <c r="Q231" s="185">
        <v>0</v>
      </c>
      <c r="R231" s="185">
        <f>Q231*H231</f>
        <v>0</v>
      </c>
      <c r="S231" s="185">
        <v>0</v>
      </c>
      <c r="T231" s="186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187" t="s">
        <v>158</v>
      </c>
      <c r="AT231" s="187" t="s">
        <v>126</v>
      </c>
      <c r="AU231" s="187" t="s">
        <v>85</v>
      </c>
      <c r="AY231" s="20" t="s">
        <v>122</v>
      </c>
      <c r="BE231" s="188">
        <f>IF(N231="základní",J231,0)</f>
        <v>0</v>
      </c>
      <c r="BF231" s="188">
        <f>IF(N231="snížená",J231,0)</f>
        <v>0</v>
      </c>
      <c r="BG231" s="188">
        <f>IF(N231="zákl. přenesená",J231,0)</f>
        <v>0</v>
      </c>
      <c r="BH231" s="188">
        <f>IF(N231="sníž. přenesená",J231,0)</f>
        <v>0</v>
      </c>
      <c r="BI231" s="188">
        <f>IF(N231="nulová",J231,0)</f>
        <v>0</v>
      </c>
      <c r="BJ231" s="20" t="s">
        <v>83</v>
      </c>
      <c r="BK231" s="188">
        <f>ROUND(I231*H231,2)</f>
        <v>0</v>
      </c>
      <c r="BL231" s="20" t="s">
        <v>158</v>
      </c>
      <c r="BM231" s="187" t="s">
        <v>533</v>
      </c>
    </row>
    <row r="232" spans="1:65" s="2" customFormat="1" ht="11.25">
      <c r="A232" s="37"/>
      <c r="B232" s="38"/>
      <c r="C232" s="39"/>
      <c r="D232" s="189" t="s">
        <v>133</v>
      </c>
      <c r="E232" s="39"/>
      <c r="F232" s="190" t="s">
        <v>534</v>
      </c>
      <c r="G232" s="39"/>
      <c r="H232" s="39"/>
      <c r="I232" s="191"/>
      <c r="J232" s="39"/>
      <c r="K232" s="39"/>
      <c r="L232" s="42"/>
      <c r="M232" s="192"/>
      <c r="N232" s="193"/>
      <c r="O232" s="67"/>
      <c r="P232" s="67"/>
      <c r="Q232" s="67"/>
      <c r="R232" s="67"/>
      <c r="S232" s="67"/>
      <c r="T232" s="68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T232" s="20" t="s">
        <v>133</v>
      </c>
      <c r="AU232" s="20" t="s">
        <v>85</v>
      </c>
    </row>
    <row r="233" spans="1:65" s="2" customFormat="1" ht="16.5" customHeight="1">
      <c r="A233" s="37"/>
      <c r="B233" s="38"/>
      <c r="C233" s="216" t="s">
        <v>535</v>
      </c>
      <c r="D233" s="216" t="s">
        <v>162</v>
      </c>
      <c r="E233" s="217" t="s">
        <v>536</v>
      </c>
      <c r="F233" s="218" t="s">
        <v>537</v>
      </c>
      <c r="G233" s="219" t="s">
        <v>129</v>
      </c>
      <c r="H233" s="220">
        <v>3</v>
      </c>
      <c r="I233" s="221"/>
      <c r="J233" s="222">
        <f>ROUND(I233*H233,2)</f>
        <v>0</v>
      </c>
      <c r="K233" s="218" t="s">
        <v>19</v>
      </c>
      <c r="L233" s="223"/>
      <c r="M233" s="224" t="s">
        <v>19</v>
      </c>
      <c r="N233" s="225" t="s">
        <v>46</v>
      </c>
      <c r="O233" s="67"/>
      <c r="P233" s="185">
        <f>O233*H233</f>
        <v>0</v>
      </c>
      <c r="Q233" s="185">
        <v>0</v>
      </c>
      <c r="R233" s="185">
        <f>Q233*H233</f>
        <v>0</v>
      </c>
      <c r="S233" s="185">
        <v>0</v>
      </c>
      <c r="T233" s="186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187" t="s">
        <v>165</v>
      </c>
      <c r="AT233" s="187" t="s">
        <v>162</v>
      </c>
      <c r="AU233" s="187" t="s">
        <v>85</v>
      </c>
      <c r="AY233" s="20" t="s">
        <v>122</v>
      </c>
      <c r="BE233" s="188">
        <f>IF(N233="základní",J233,0)</f>
        <v>0</v>
      </c>
      <c r="BF233" s="188">
        <f>IF(N233="snížená",J233,0)</f>
        <v>0</v>
      </c>
      <c r="BG233" s="188">
        <f>IF(N233="zákl. přenesená",J233,0)</f>
        <v>0</v>
      </c>
      <c r="BH233" s="188">
        <f>IF(N233="sníž. přenesená",J233,0)</f>
        <v>0</v>
      </c>
      <c r="BI233" s="188">
        <f>IF(N233="nulová",J233,0)</f>
        <v>0</v>
      </c>
      <c r="BJ233" s="20" t="s">
        <v>83</v>
      </c>
      <c r="BK233" s="188">
        <f>ROUND(I233*H233,2)</f>
        <v>0</v>
      </c>
      <c r="BL233" s="20" t="s">
        <v>158</v>
      </c>
      <c r="BM233" s="187" t="s">
        <v>538</v>
      </c>
    </row>
    <row r="234" spans="1:65" s="2" customFormat="1" ht="16.5" customHeight="1">
      <c r="A234" s="37"/>
      <c r="B234" s="38"/>
      <c r="C234" s="176" t="s">
        <v>539</v>
      </c>
      <c r="D234" s="176" t="s">
        <v>126</v>
      </c>
      <c r="E234" s="177" t="s">
        <v>540</v>
      </c>
      <c r="F234" s="178" t="s">
        <v>541</v>
      </c>
      <c r="G234" s="179" t="s">
        <v>129</v>
      </c>
      <c r="H234" s="180">
        <v>4</v>
      </c>
      <c r="I234" s="181"/>
      <c r="J234" s="182">
        <f>ROUND(I234*H234,2)</f>
        <v>0</v>
      </c>
      <c r="K234" s="178" t="s">
        <v>130</v>
      </c>
      <c r="L234" s="42"/>
      <c r="M234" s="183" t="s">
        <v>19</v>
      </c>
      <c r="N234" s="184" t="s">
        <v>46</v>
      </c>
      <c r="O234" s="67"/>
      <c r="P234" s="185">
        <f>O234*H234</f>
        <v>0</v>
      </c>
      <c r="Q234" s="185">
        <v>0</v>
      </c>
      <c r="R234" s="185">
        <f>Q234*H234</f>
        <v>0</v>
      </c>
      <c r="S234" s="185">
        <v>0</v>
      </c>
      <c r="T234" s="186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187" t="s">
        <v>158</v>
      </c>
      <c r="AT234" s="187" t="s">
        <v>126</v>
      </c>
      <c r="AU234" s="187" t="s">
        <v>85</v>
      </c>
      <c r="AY234" s="20" t="s">
        <v>122</v>
      </c>
      <c r="BE234" s="188">
        <f>IF(N234="základní",J234,0)</f>
        <v>0</v>
      </c>
      <c r="BF234" s="188">
        <f>IF(N234="snížená",J234,0)</f>
        <v>0</v>
      </c>
      <c r="BG234" s="188">
        <f>IF(N234="zákl. přenesená",J234,0)</f>
        <v>0</v>
      </c>
      <c r="BH234" s="188">
        <f>IF(N234="sníž. přenesená",J234,0)</f>
        <v>0</v>
      </c>
      <c r="BI234" s="188">
        <f>IF(N234="nulová",J234,0)</f>
        <v>0</v>
      </c>
      <c r="BJ234" s="20" t="s">
        <v>83</v>
      </c>
      <c r="BK234" s="188">
        <f>ROUND(I234*H234,2)</f>
        <v>0</v>
      </c>
      <c r="BL234" s="20" t="s">
        <v>158</v>
      </c>
      <c r="BM234" s="187" t="s">
        <v>542</v>
      </c>
    </row>
    <row r="235" spans="1:65" s="2" customFormat="1" ht="11.25">
      <c r="A235" s="37"/>
      <c r="B235" s="38"/>
      <c r="C235" s="39"/>
      <c r="D235" s="189" t="s">
        <v>133</v>
      </c>
      <c r="E235" s="39"/>
      <c r="F235" s="190" t="s">
        <v>543</v>
      </c>
      <c r="G235" s="39"/>
      <c r="H235" s="39"/>
      <c r="I235" s="191"/>
      <c r="J235" s="39"/>
      <c r="K235" s="39"/>
      <c r="L235" s="42"/>
      <c r="M235" s="192"/>
      <c r="N235" s="193"/>
      <c r="O235" s="67"/>
      <c r="P235" s="67"/>
      <c r="Q235" s="67"/>
      <c r="R235" s="67"/>
      <c r="S235" s="67"/>
      <c r="T235" s="68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T235" s="20" t="s">
        <v>133</v>
      </c>
      <c r="AU235" s="20" t="s">
        <v>85</v>
      </c>
    </row>
    <row r="236" spans="1:65" s="2" customFormat="1" ht="16.5" customHeight="1">
      <c r="A236" s="37"/>
      <c r="B236" s="38"/>
      <c r="C236" s="216" t="s">
        <v>544</v>
      </c>
      <c r="D236" s="216" t="s">
        <v>162</v>
      </c>
      <c r="E236" s="217" t="s">
        <v>545</v>
      </c>
      <c r="F236" s="218" t="s">
        <v>546</v>
      </c>
      <c r="G236" s="219" t="s">
        <v>129</v>
      </c>
      <c r="H236" s="220">
        <v>4</v>
      </c>
      <c r="I236" s="221"/>
      <c r="J236" s="222">
        <f>ROUND(I236*H236,2)</f>
        <v>0</v>
      </c>
      <c r="K236" s="218" t="s">
        <v>19</v>
      </c>
      <c r="L236" s="223"/>
      <c r="M236" s="224" t="s">
        <v>19</v>
      </c>
      <c r="N236" s="225" t="s">
        <v>46</v>
      </c>
      <c r="O236" s="67"/>
      <c r="P236" s="185">
        <f>O236*H236</f>
        <v>0</v>
      </c>
      <c r="Q236" s="185">
        <v>0</v>
      </c>
      <c r="R236" s="185">
        <f>Q236*H236</f>
        <v>0</v>
      </c>
      <c r="S236" s="185">
        <v>0</v>
      </c>
      <c r="T236" s="186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187" t="s">
        <v>165</v>
      </c>
      <c r="AT236" s="187" t="s">
        <v>162</v>
      </c>
      <c r="AU236" s="187" t="s">
        <v>85</v>
      </c>
      <c r="AY236" s="20" t="s">
        <v>122</v>
      </c>
      <c r="BE236" s="188">
        <f>IF(N236="základní",J236,0)</f>
        <v>0</v>
      </c>
      <c r="BF236" s="188">
        <f>IF(N236="snížená",J236,0)</f>
        <v>0</v>
      </c>
      <c r="BG236" s="188">
        <f>IF(N236="zákl. přenesená",J236,0)</f>
        <v>0</v>
      </c>
      <c r="BH236" s="188">
        <f>IF(N236="sníž. přenesená",J236,0)</f>
        <v>0</v>
      </c>
      <c r="BI236" s="188">
        <f>IF(N236="nulová",J236,0)</f>
        <v>0</v>
      </c>
      <c r="BJ236" s="20" t="s">
        <v>83</v>
      </c>
      <c r="BK236" s="188">
        <f>ROUND(I236*H236,2)</f>
        <v>0</v>
      </c>
      <c r="BL236" s="20" t="s">
        <v>158</v>
      </c>
      <c r="BM236" s="187" t="s">
        <v>547</v>
      </c>
    </row>
    <row r="237" spans="1:65" s="2" customFormat="1" ht="16.5" customHeight="1">
      <c r="A237" s="37"/>
      <c r="B237" s="38"/>
      <c r="C237" s="176" t="s">
        <v>548</v>
      </c>
      <c r="D237" s="176" t="s">
        <v>126</v>
      </c>
      <c r="E237" s="177" t="s">
        <v>549</v>
      </c>
      <c r="F237" s="178" t="s">
        <v>550</v>
      </c>
      <c r="G237" s="179" t="s">
        <v>129</v>
      </c>
      <c r="H237" s="180">
        <v>4</v>
      </c>
      <c r="I237" s="181"/>
      <c r="J237" s="182">
        <f>ROUND(I237*H237,2)</f>
        <v>0</v>
      </c>
      <c r="K237" s="178" t="s">
        <v>130</v>
      </c>
      <c r="L237" s="42"/>
      <c r="M237" s="183" t="s">
        <v>19</v>
      </c>
      <c r="N237" s="184" t="s">
        <v>46</v>
      </c>
      <c r="O237" s="67"/>
      <c r="P237" s="185">
        <f>O237*H237</f>
        <v>0</v>
      </c>
      <c r="Q237" s="185">
        <v>0</v>
      </c>
      <c r="R237" s="185">
        <f>Q237*H237</f>
        <v>0</v>
      </c>
      <c r="S237" s="185">
        <v>0</v>
      </c>
      <c r="T237" s="186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187" t="s">
        <v>158</v>
      </c>
      <c r="AT237" s="187" t="s">
        <v>126</v>
      </c>
      <c r="AU237" s="187" t="s">
        <v>85</v>
      </c>
      <c r="AY237" s="20" t="s">
        <v>122</v>
      </c>
      <c r="BE237" s="188">
        <f>IF(N237="základní",J237,0)</f>
        <v>0</v>
      </c>
      <c r="BF237" s="188">
        <f>IF(N237="snížená",J237,0)</f>
        <v>0</v>
      </c>
      <c r="BG237" s="188">
        <f>IF(N237="zákl. přenesená",J237,0)</f>
        <v>0</v>
      </c>
      <c r="BH237" s="188">
        <f>IF(N237="sníž. přenesená",J237,0)</f>
        <v>0</v>
      </c>
      <c r="BI237" s="188">
        <f>IF(N237="nulová",J237,0)</f>
        <v>0</v>
      </c>
      <c r="BJ237" s="20" t="s">
        <v>83</v>
      </c>
      <c r="BK237" s="188">
        <f>ROUND(I237*H237,2)</f>
        <v>0</v>
      </c>
      <c r="BL237" s="20" t="s">
        <v>158</v>
      </c>
      <c r="BM237" s="187" t="s">
        <v>551</v>
      </c>
    </row>
    <row r="238" spans="1:65" s="2" customFormat="1" ht="11.25">
      <c r="A238" s="37"/>
      <c r="B238" s="38"/>
      <c r="C238" s="39"/>
      <c r="D238" s="189" t="s">
        <v>133</v>
      </c>
      <c r="E238" s="39"/>
      <c r="F238" s="190" t="s">
        <v>552</v>
      </c>
      <c r="G238" s="39"/>
      <c r="H238" s="39"/>
      <c r="I238" s="191"/>
      <c r="J238" s="39"/>
      <c r="K238" s="39"/>
      <c r="L238" s="42"/>
      <c r="M238" s="192"/>
      <c r="N238" s="193"/>
      <c r="O238" s="67"/>
      <c r="P238" s="67"/>
      <c r="Q238" s="67"/>
      <c r="R238" s="67"/>
      <c r="S238" s="67"/>
      <c r="T238" s="68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T238" s="20" t="s">
        <v>133</v>
      </c>
      <c r="AU238" s="20" t="s">
        <v>85</v>
      </c>
    </row>
    <row r="239" spans="1:65" s="2" customFormat="1" ht="16.5" customHeight="1">
      <c r="A239" s="37"/>
      <c r="B239" s="38"/>
      <c r="C239" s="216" t="s">
        <v>553</v>
      </c>
      <c r="D239" s="216" t="s">
        <v>162</v>
      </c>
      <c r="E239" s="217" t="s">
        <v>554</v>
      </c>
      <c r="F239" s="218" t="s">
        <v>555</v>
      </c>
      <c r="G239" s="219" t="s">
        <v>129</v>
      </c>
      <c r="H239" s="220">
        <v>4</v>
      </c>
      <c r="I239" s="221"/>
      <c r="J239" s="222">
        <f>ROUND(I239*H239,2)</f>
        <v>0</v>
      </c>
      <c r="K239" s="218" t="s">
        <v>19</v>
      </c>
      <c r="L239" s="223"/>
      <c r="M239" s="224" t="s">
        <v>19</v>
      </c>
      <c r="N239" s="225" t="s">
        <v>46</v>
      </c>
      <c r="O239" s="67"/>
      <c r="P239" s="185">
        <f>O239*H239</f>
        <v>0</v>
      </c>
      <c r="Q239" s="185">
        <v>0</v>
      </c>
      <c r="R239" s="185">
        <f>Q239*H239</f>
        <v>0</v>
      </c>
      <c r="S239" s="185">
        <v>0</v>
      </c>
      <c r="T239" s="186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187" t="s">
        <v>165</v>
      </c>
      <c r="AT239" s="187" t="s">
        <v>162</v>
      </c>
      <c r="AU239" s="187" t="s">
        <v>85</v>
      </c>
      <c r="AY239" s="20" t="s">
        <v>122</v>
      </c>
      <c r="BE239" s="188">
        <f>IF(N239="základní",J239,0)</f>
        <v>0</v>
      </c>
      <c r="BF239" s="188">
        <f>IF(N239="snížená",J239,0)</f>
        <v>0</v>
      </c>
      <c r="BG239" s="188">
        <f>IF(N239="zákl. přenesená",J239,0)</f>
        <v>0</v>
      </c>
      <c r="BH239" s="188">
        <f>IF(N239="sníž. přenesená",J239,0)</f>
        <v>0</v>
      </c>
      <c r="BI239" s="188">
        <f>IF(N239="nulová",J239,0)</f>
        <v>0</v>
      </c>
      <c r="BJ239" s="20" t="s">
        <v>83</v>
      </c>
      <c r="BK239" s="188">
        <f>ROUND(I239*H239,2)</f>
        <v>0</v>
      </c>
      <c r="BL239" s="20" t="s">
        <v>158</v>
      </c>
      <c r="BM239" s="187" t="s">
        <v>556</v>
      </c>
    </row>
    <row r="240" spans="1:65" s="2" customFormat="1" ht="24.2" customHeight="1">
      <c r="A240" s="37"/>
      <c r="B240" s="38"/>
      <c r="C240" s="176" t="s">
        <v>557</v>
      </c>
      <c r="D240" s="176" t="s">
        <v>126</v>
      </c>
      <c r="E240" s="177" t="s">
        <v>558</v>
      </c>
      <c r="F240" s="178" t="s">
        <v>559</v>
      </c>
      <c r="G240" s="179" t="s">
        <v>129</v>
      </c>
      <c r="H240" s="180">
        <v>34</v>
      </c>
      <c r="I240" s="181"/>
      <c r="J240" s="182">
        <f>ROUND(I240*H240,2)</f>
        <v>0</v>
      </c>
      <c r="K240" s="178" t="s">
        <v>130</v>
      </c>
      <c r="L240" s="42"/>
      <c r="M240" s="183" t="s">
        <v>19</v>
      </c>
      <c r="N240" s="184" t="s">
        <v>46</v>
      </c>
      <c r="O240" s="67"/>
      <c r="P240" s="185">
        <f>O240*H240</f>
        <v>0</v>
      </c>
      <c r="Q240" s="185">
        <v>0</v>
      </c>
      <c r="R240" s="185">
        <f>Q240*H240</f>
        <v>0</v>
      </c>
      <c r="S240" s="185">
        <v>0</v>
      </c>
      <c r="T240" s="186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187" t="s">
        <v>158</v>
      </c>
      <c r="AT240" s="187" t="s">
        <v>126</v>
      </c>
      <c r="AU240" s="187" t="s">
        <v>85</v>
      </c>
      <c r="AY240" s="20" t="s">
        <v>122</v>
      </c>
      <c r="BE240" s="188">
        <f>IF(N240="základní",J240,0)</f>
        <v>0</v>
      </c>
      <c r="BF240" s="188">
        <f>IF(N240="snížená",J240,0)</f>
        <v>0</v>
      </c>
      <c r="BG240" s="188">
        <f>IF(N240="zákl. přenesená",J240,0)</f>
        <v>0</v>
      </c>
      <c r="BH240" s="188">
        <f>IF(N240="sníž. přenesená",J240,0)</f>
        <v>0</v>
      </c>
      <c r="BI240" s="188">
        <f>IF(N240="nulová",J240,0)</f>
        <v>0</v>
      </c>
      <c r="BJ240" s="20" t="s">
        <v>83</v>
      </c>
      <c r="BK240" s="188">
        <f>ROUND(I240*H240,2)</f>
        <v>0</v>
      </c>
      <c r="BL240" s="20" t="s">
        <v>158</v>
      </c>
      <c r="BM240" s="187" t="s">
        <v>560</v>
      </c>
    </row>
    <row r="241" spans="1:65" s="2" customFormat="1" ht="11.25">
      <c r="A241" s="37"/>
      <c r="B241" s="38"/>
      <c r="C241" s="39"/>
      <c r="D241" s="189" t="s">
        <v>133</v>
      </c>
      <c r="E241" s="39"/>
      <c r="F241" s="190" t="s">
        <v>561</v>
      </c>
      <c r="G241" s="39"/>
      <c r="H241" s="39"/>
      <c r="I241" s="191"/>
      <c r="J241" s="39"/>
      <c r="K241" s="39"/>
      <c r="L241" s="42"/>
      <c r="M241" s="192"/>
      <c r="N241" s="193"/>
      <c r="O241" s="67"/>
      <c r="P241" s="67"/>
      <c r="Q241" s="67"/>
      <c r="R241" s="67"/>
      <c r="S241" s="67"/>
      <c r="T241" s="68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T241" s="20" t="s">
        <v>133</v>
      </c>
      <c r="AU241" s="20" t="s">
        <v>85</v>
      </c>
    </row>
    <row r="242" spans="1:65" s="2" customFormat="1" ht="16.5" customHeight="1">
      <c r="A242" s="37"/>
      <c r="B242" s="38"/>
      <c r="C242" s="216" t="s">
        <v>562</v>
      </c>
      <c r="D242" s="216" t="s">
        <v>162</v>
      </c>
      <c r="E242" s="217" t="s">
        <v>563</v>
      </c>
      <c r="F242" s="218" t="s">
        <v>564</v>
      </c>
      <c r="G242" s="219" t="s">
        <v>129</v>
      </c>
      <c r="H242" s="220">
        <v>34</v>
      </c>
      <c r="I242" s="221"/>
      <c r="J242" s="222">
        <f>ROUND(I242*H242,2)</f>
        <v>0</v>
      </c>
      <c r="K242" s="218" t="s">
        <v>130</v>
      </c>
      <c r="L242" s="223"/>
      <c r="M242" s="224" t="s">
        <v>19</v>
      </c>
      <c r="N242" s="225" t="s">
        <v>46</v>
      </c>
      <c r="O242" s="67"/>
      <c r="P242" s="185">
        <f>O242*H242</f>
        <v>0</v>
      </c>
      <c r="Q242" s="185">
        <v>1.2999999999999999E-3</v>
      </c>
      <c r="R242" s="185">
        <f>Q242*H242</f>
        <v>4.4199999999999996E-2</v>
      </c>
      <c r="S242" s="185">
        <v>0</v>
      </c>
      <c r="T242" s="186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187" t="s">
        <v>165</v>
      </c>
      <c r="AT242" s="187" t="s">
        <v>162</v>
      </c>
      <c r="AU242" s="187" t="s">
        <v>85</v>
      </c>
      <c r="AY242" s="20" t="s">
        <v>122</v>
      </c>
      <c r="BE242" s="188">
        <f>IF(N242="základní",J242,0)</f>
        <v>0</v>
      </c>
      <c r="BF242" s="188">
        <f>IF(N242="snížená",J242,0)</f>
        <v>0</v>
      </c>
      <c r="BG242" s="188">
        <f>IF(N242="zákl. přenesená",J242,0)</f>
        <v>0</v>
      </c>
      <c r="BH242" s="188">
        <f>IF(N242="sníž. přenesená",J242,0)</f>
        <v>0</v>
      </c>
      <c r="BI242" s="188">
        <f>IF(N242="nulová",J242,0)</f>
        <v>0</v>
      </c>
      <c r="BJ242" s="20" t="s">
        <v>83</v>
      </c>
      <c r="BK242" s="188">
        <f>ROUND(I242*H242,2)</f>
        <v>0</v>
      </c>
      <c r="BL242" s="20" t="s">
        <v>158</v>
      </c>
      <c r="BM242" s="187" t="s">
        <v>565</v>
      </c>
    </row>
    <row r="243" spans="1:65" s="2" customFormat="1" ht="24.2" customHeight="1">
      <c r="A243" s="37"/>
      <c r="B243" s="38"/>
      <c r="C243" s="176" t="s">
        <v>566</v>
      </c>
      <c r="D243" s="176" t="s">
        <v>126</v>
      </c>
      <c r="E243" s="177" t="s">
        <v>567</v>
      </c>
      <c r="F243" s="178" t="s">
        <v>568</v>
      </c>
      <c r="G243" s="179" t="s">
        <v>129</v>
      </c>
      <c r="H243" s="180">
        <v>36</v>
      </c>
      <c r="I243" s="181"/>
      <c r="J243" s="182">
        <f>ROUND(I243*H243,2)</f>
        <v>0</v>
      </c>
      <c r="K243" s="178" t="s">
        <v>130</v>
      </c>
      <c r="L243" s="42"/>
      <c r="M243" s="183" t="s">
        <v>19</v>
      </c>
      <c r="N243" s="184" t="s">
        <v>46</v>
      </c>
      <c r="O243" s="67"/>
      <c r="P243" s="185">
        <f>O243*H243</f>
        <v>0</v>
      </c>
      <c r="Q243" s="185">
        <v>0</v>
      </c>
      <c r="R243" s="185">
        <f>Q243*H243</f>
        <v>0</v>
      </c>
      <c r="S243" s="185">
        <v>0</v>
      </c>
      <c r="T243" s="186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187" t="s">
        <v>158</v>
      </c>
      <c r="AT243" s="187" t="s">
        <v>126</v>
      </c>
      <c r="AU243" s="187" t="s">
        <v>85</v>
      </c>
      <c r="AY243" s="20" t="s">
        <v>122</v>
      </c>
      <c r="BE243" s="188">
        <f>IF(N243="základní",J243,0)</f>
        <v>0</v>
      </c>
      <c r="BF243" s="188">
        <f>IF(N243="snížená",J243,0)</f>
        <v>0</v>
      </c>
      <c r="BG243" s="188">
        <f>IF(N243="zákl. přenesená",J243,0)</f>
        <v>0</v>
      </c>
      <c r="BH243" s="188">
        <f>IF(N243="sníž. přenesená",J243,0)</f>
        <v>0</v>
      </c>
      <c r="BI243" s="188">
        <f>IF(N243="nulová",J243,0)</f>
        <v>0</v>
      </c>
      <c r="BJ243" s="20" t="s">
        <v>83</v>
      </c>
      <c r="BK243" s="188">
        <f>ROUND(I243*H243,2)</f>
        <v>0</v>
      </c>
      <c r="BL243" s="20" t="s">
        <v>158</v>
      </c>
      <c r="BM243" s="187" t="s">
        <v>569</v>
      </c>
    </row>
    <row r="244" spans="1:65" s="2" customFormat="1" ht="11.25">
      <c r="A244" s="37"/>
      <c r="B244" s="38"/>
      <c r="C244" s="39"/>
      <c r="D244" s="189" t="s">
        <v>133</v>
      </c>
      <c r="E244" s="39"/>
      <c r="F244" s="190" t="s">
        <v>570</v>
      </c>
      <c r="G244" s="39"/>
      <c r="H244" s="39"/>
      <c r="I244" s="191"/>
      <c r="J244" s="39"/>
      <c r="K244" s="39"/>
      <c r="L244" s="42"/>
      <c r="M244" s="192"/>
      <c r="N244" s="193"/>
      <c r="O244" s="67"/>
      <c r="P244" s="67"/>
      <c r="Q244" s="67"/>
      <c r="R244" s="67"/>
      <c r="S244" s="67"/>
      <c r="T244" s="68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T244" s="20" t="s">
        <v>133</v>
      </c>
      <c r="AU244" s="20" t="s">
        <v>85</v>
      </c>
    </row>
    <row r="245" spans="1:65" s="2" customFormat="1" ht="16.5" customHeight="1">
      <c r="A245" s="37"/>
      <c r="B245" s="38"/>
      <c r="C245" s="216" t="s">
        <v>571</v>
      </c>
      <c r="D245" s="216" t="s">
        <v>162</v>
      </c>
      <c r="E245" s="217" t="s">
        <v>572</v>
      </c>
      <c r="F245" s="218" t="s">
        <v>573</v>
      </c>
      <c r="G245" s="219" t="s">
        <v>129</v>
      </c>
      <c r="H245" s="220">
        <v>36</v>
      </c>
      <c r="I245" s="221"/>
      <c r="J245" s="222">
        <f>ROUND(I245*H245,2)</f>
        <v>0</v>
      </c>
      <c r="K245" s="218" t="s">
        <v>19</v>
      </c>
      <c r="L245" s="223"/>
      <c r="M245" s="224" t="s">
        <v>19</v>
      </c>
      <c r="N245" s="225" t="s">
        <v>46</v>
      </c>
      <c r="O245" s="67"/>
      <c r="P245" s="185">
        <f>O245*H245</f>
        <v>0</v>
      </c>
      <c r="Q245" s="185">
        <v>5.0000000000000001E-4</v>
      </c>
      <c r="R245" s="185">
        <f>Q245*H245</f>
        <v>1.8000000000000002E-2</v>
      </c>
      <c r="S245" s="185">
        <v>0</v>
      </c>
      <c r="T245" s="186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187" t="s">
        <v>165</v>
      </c>
      <c r="AT245" s="187" t="s">
        <v>162</v>
      </c>
      <c r="AU245" s="187" t="s">
        <v>85</v>
      </c>
      <c r="AY245" s="20" t="s">
        <v>122</v>
      </c>
      <c r="BE245" s="188">
        <f>IF(N245="základní",J245,0)</f>
        <v>0</v>
      </c>
      <c r="BF245" s="188">
        <f>IF(N245="snížená",J245,0)</f>
        <v>0</v>
      </c>
      <c r="BG245" s="188">
        <f>IF(N245="zákl. přenesená",J245,0)</f>
        <v>0</v>
      </c>
      <c r="BH245" s="188">
        <f>IF(N245="sníž. přenesená",J245,0)</f>
        <v>0</v>
      </c>
      <c r="BI245" s="188">
        <f>IF(N245="nulová",J245,0)</f>
        <v>0</v>
      </c>
      <c r="BJ245" s="20" t="s">
        <v>83</v>
      </c>
      <c r="BK245" s="188">
        <f>ROUND(I245*H245,2)</f>
        <v>0</v>
      </c>
      <c r="BL245" s="20" t="s">
        <v>158</v>
      </c>
      <c r="BM245" s="187" t="s">
        <v>574</v>
      </c>
    </row>
    <row r="246" spans="1:65" s="2" customFormat="1" ht="24.2" customHeight="1">
      <c r="A246" s="37"/>
      <c r="B246" s="38"/>
      <c r="C246" s="176" t="s">
        <v>575</v>
      </c>
      <c r="D246" s="176" t="s">
        <v>126</v>
      </c>
      <c r="E246" s="177" t="s">
        <v>576</v>
      </c>
      <c r="F246" s="178" t="s">
        <v>577</v>
      </c>
      <c r="G246" s="179" t="s">
        <v>129</v>
      </c>
      <c r="H246" s="180">
        <v>43</v>
      </c>
      <c r="I246" s="181"/>
      <c r="J246" s="182">
        <f>ROUND(I246*H246,2)</f>
        <v>0</v>
      </c>
      <c r="K246" s="178" t="s">
        <v>130</v>
      </c>
      <c r="L246" s="42"/>
      <c r="M246" s="183" t="s">
        <v>19</v>
      </c>
      <c r="N246" s="184" t="s">
        <v>46</v>
      </c>
      <c r="O246" s="67"/>
      <c r="P246" s="185">
        <f>O246*H246</f>
        <v>0</v>
      </c>
      <c r="Q246" s="185">
        <v>0</v>
      </c>
      <c r="R246" s="185">
        <f>Q246*H246</f>
        <v>0</v>
      </c>
      <c r="S246" s="185">
        <v>0</v>
      </c>
      <c r="T246" s="186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187" t="s">
        <v>158</v>
      </c>
      <c r="AT246" s="187" t="s">
        <v>126</v>
      </c>
      <c r="AU246" s="187" t="s">
        <v>85</v>
      </c>
      <c r="AY246" s="20" t="s">
        <v>122</v>
      </c>
      <c r="BE246" s="188">
        <f>IF(N246="základní",J246,0)</f>
        <v>0</v>
      </c>
      <c r="BF246" s="188">
        <f>IF(N246="snížená",J246,0)</f>
        <v>0</v>
      </c>
      <c r="BG246" s="188">
        <f>IF(N246="zákl. přenesená",J246,0)</f>
        <v>0</v>
      </c>
      <c r="BH246" s="188">
        <f>IF(N246="sníž. přenesená",J246,0)</f>
        <v>0</v>
      </c>
      <c r="BI246" s="188">
        <f>IF(N246="nulová",J246,0)</f>
        <v>0</v>
      </c>
      <c r="BJ246" s="20" t="s">
        <v>83</v>
      </c>
      <c r="BK246" s="188">
        <f>ROUND(I246*H246,2)</f>
        <v>0</v>
      </c>
      <c r="BL246" s="20" t="s">
        <v>158</v>
      </c>
      <c r="BM246" s="187" t="s">
        <v>578</v>
      </c>
    </row>
    <row r="247" spans="1:65" s="2" customFormat="1" ht="11.25">
      <c r="A247" s="37"/>
      <c r="B247" s="38"/>
      <c r="C247" s="39"/>
      <c r="D247" s="189" t="s">
        <v>133</v>
      </c>
      <c r="E247" s="39"/>
      <c r="F247" s="190" t="s">
        <v>579</v>
      </c>
      <c r="G247" s="39"/>
      <c r="H247" s="39"/>
      <c r="I247" s="191"/>
      <c r="J247" s="39"/>
      <c r="K247" s="39"/>
      <c r="L247" s="42"/>
      <c r="M247" s="192"/>
      <c r="N247" s="193"/>
      <c r="O247" s="67"/>
      <c r="P247" s="67"/>
      <c r="Q247" s="67"/>
      <c r="R247" s="67"/>
      <c r="S247" s="67"/>
      <c r="T247" s="68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T247" s="20" t="s">
        <v>133</v>
      </c>
      <c r="AU247" s="20" t="s">
        <v>85</v>
      </c>
    </row>
    <row r="248" spans="1:65" s="2" customFormat="1" ht="16.5" customHeight="1">
      <c r="A248" s="37"/>
      <c r="B248" s="38"/>
      <c r="C248" s="216" t="s">
        <v>580</v>
      </c>
      <c r="D248" s="216" t="s">
        <v>162</v>
      </c>
      <c r="E248" s="217" t="s">
        <v>581</v>
      </c>
      <c r="F248" s="218" t="s">
        <v>582</v>
      </c>
      <c r="G248" s="219" t="s">
        <v>129</v>
      </c>
      <c r="H248" s="220">
        <v>3</v>
      </c>
      <c r="I248" s="221"/>
      <c r="J248" s="222">
        <f>ROUND(I248*H248,2)</f>
        <v>0</v>
      </c>
      <c r="K248" s="218" t="s">
        <v>19</v>
      </c>
      <c r="L248" s="223"/>
      <c r="M248" s="224" t="s">
        <v>19</v>
      </c>
      <c r="N248" s="225" t="s">
        <v>46</v>
      </c>
      <c r="O248" s="67"/>
      <c r="P248" s="185">
        <f>O248*H248</f>
        <v>0</v>
      </c>
      <c r="Q248" s="185">
        <v>1.75E-3</v>
      </c>
      <c r="R248" s="185">
        <f>Q248*H248</f>
        <v>5.2500000000000003E-3</v>
      </c>
      <c r="S248" s="185">
        <v>0</v>
      </c>
      <c r="T248" s="186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187" t="s">
        <v>165</v>
      </c>
      <c r="AT248" s="187" t="s">
        <v>162</v>
      </c>
      <c r="AU248" s="187" t="s">
        <v>85</v>
      </c>
      <c r="AY248" s="20" t="s">
        <v>122</v>
      </c>
      <c r="BE248" s="188">
        <f>IF(N248="základní",J248,0)</f>
        <v>0</v>
      </c>
      <c r="BF248" s="188">
        <f>IF(N248="snížená",J248,0)</f>
        <v>0</v>
      </c>
      <c r="BG248" s="188">
        <f>IF(N248="zákl. přenesená",J248,0)</f>
        <v>0</v>
      </c>
      <c r="BH248" s="188">
        <f>IF(N248="sníž. přenesená",J248,0)</f>
        <v>0</v>
      </c>
      <c r="BI248" s="188">
        <f>IF(N248="nulová",J248,0)</f>
        <v>0</v>
      </c>
      <c r="BJ248" s="20" t="s">
        <v>83</v>
      </c>
      <c r="BK248" s="188">
        <f>ROUND(I248*H248,2)</f>
        <v>0</v>
      </c>
      <c r="BL248" s="20" t="s">
        <v>158</v>
      </c>
      <c r="BM248" s="187" t="s">
        <v>583</v>
      </c>
    </row>
    <row r="249" spans="1:65" s="2" customFormat="1" ht="16.5" customHeight="1">
      <c r="A249" s="37"/>
      <c r="B249" s="38"/>
      <c r="C249" s="216" t="s">
        <v>584</v>
      </c>
      <c r="D249" s="216" t="s">
        <v>162</v>
      </c>
      <c r="E249" s="217" t="s">
        <v>585</v>
      </c>
      <c r="F249" s="218" t="s">
        <v>586</v>
      </c>
      <c r="G249" s="219" t="s">
        <v>129</v>
      </c>
      <c r="H249" s="220">
        <v>40</v>
      </c>
      <c r="I249" s="221"/>
      <c r="J249" s="222">
        <f>ROUND(I249*H249,2)</f>
        <v>0</v>
      </c>
      <c r="K249" s="218" t="s">
        <v>19</v>
      </c>
      <c r="L249" s="223"/>
      <c r="M249" s="224" t="s">
        <v>19</v>
      </c>
      <c r="N249" s="225" t="s">
        <v>46</v>
      </c>
      <c r="O249" s="67"/>
      <c r="P249" s="185">
        <f>O249*H249</f>
        <v>0</v>
      </c>
      <c r="Q249" s="185">
        <v>5.0000000000000001E-4</v>
      </c>
      <c r="R249" s="185">
        <f>Q249*H249</f>
        <v>0.02</v>
      </c>
      <c r="S249" s="185">
        <v>0</v>
      </c>
      <c r="T249" s="186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187" t="s">
        <v>165</v>
      </c>
      <c r="AT249" s="187" t="s">
        <v>162</v>
      </c>
      <c r="AU249" s="187" t="s">
        <v>85</v>
      </c>
      <c r="AY249" s="20" t="s">
        <v>122</v>
      </c>
      <c r="BE249" s="188">
        <f>IF(N249="základní",J249,0)</f>
        <v>0</v>
      </c>
      <c r="BF249" s="188">
        <f>IF(N249="snížená",J249,0)</f>
        <v>0</v>
      </c>
      <c r="BG249" s="188">
        <f>IF(N249="zákl. přenesená",J249,0)</f>
        <v>0</v>
      </c>
      <c r="BH249" s="188">
        <f>IF(N249="sníž. přenesená",J249,0)</f>
        <v>0</v>
      </c>
      <c r="BI249" s="188">
        <f>IF(N249="nulová",J249,0)</f>
        <v>0</v>
      </c>
      <c r="BJ249" s="20" t="s">
        <v>83</v>
      </c>
      <c r="BK249" s="188">
        <f>ROUND(I249*H249,2)</f>
        <v>0</v>
      </c>
      <c r="BL249" s="20" t="s">
        <v>158</v>
      </c>
      <c r="BM249" s="187" t="s">
        <v>587</v>
      </c>
    </row>
    <row r="250" spans="1:65" s="2" customFormat="1" ht="24.2" customHeight="1">
      <c r="A250" s="37"/>
      <c r="B250" s="38"/>
      <c r="C250" s="176" t="s">
        <v>588</v>
      </c>
      <c r="D250" s="176" t="s">
        <v>126</v>
      </c>
      <c r="E250" s="177" t="s">
        <v>589</v>
      </c>
      <c r="F250" s="178" t="s">
        <v>590</v>
      </c>
      <c r="G250" s="179" t="s">
        <v>129</v>
      </c>
      <c r="H250" s="180">
        <v>33</v>
      </c>
      <c r="I250" s="181"/>
      <c r="J250" s="182">
        <f>ROUND(I250*H250,2)</f>
        <v>0</v>
      </c>
      <c r="K250" s="178" t="s">
        <v>130</v>
      </c>
      <c r="L250" s="42"/>
      <c r="M250" s="183" t="s">
        <v>19</v>
      </c>
      <c r="N250" s="184" t="s">
        <v>46</v>
      </c>
      <c r="O250" s="67"/>
      <c r="P250" s="185">
        <f>O250*H250</f>
        <v>0</v>
      </c>
      <c r="Q250" s="185">
        <v>0</v>
      </c>
      <c r="R250" s="185">
        <f>Q250*H250</f>
        <v>0</v>
      </c>
      <c r="S250" s="185">
        <v>0</v>
      </c>
      <c r="T250" s="186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187" t="s">
        <v>158</v>
      </c>
      <c r="AT250" s="187" t="s">
        <v>126</v>
      </c>
      <c r="AU250" s="187" t="s">
        <v>85</v>
      </c>
      <c r="AY250" s="20" t="s">
        <v>122</v>
      </c>
      <c r="BE250" s="188">
        <f>IF(N250="základní",J250,0)</f>
        <v>0</v>
      </c>
      <c r="BF250" s="188">
        <f>IF(N250="snížená",J250,0)</f>
        <v>0</v>
      </c>
      <c r="BG250" s="188">
        <f>IF(N250="zákl. přenesená",J250,0)</f>
        <v>0</v>
      </c>
      <c r="BH250" s="188">
        <f>IF(N250="sníž. přenesená",J250,0)</f>
        <v>0</v>
      </c>
      <c r="BI250" s="188">
        <f>IF(N250="nulová",J250,0)</f>
        <v>0</v>
      </c>
      <c r="BJ250" s="20" t="s">
        <v>83</v>
      </c>
      <c r="BK250" s="188">
        <f>ROUND(I250*H250,2)</f>
        <v>0</v>
      </c>
      <c r="BL250" s="20" t="s">
        <v>158</v>
      </c>
      <c r="BM250" s="187" t="s">
        <v>591</v>
      </c>
    </row>
    <row r="251" spans="1:65" s="2" customFormat="1" ht="11.25">
      <c r="A251" s="37"/>
      <c r="B251" s="38"/>
      <c r="C251" s="39"/>
      <c r="D251" s="189" t="s">
        <v>133</v>
      </c>
      <c r="E251" s="39"/>
      <c r="F251" s="190" t="s">
        <v>592</v>
      </c>
      <c r="G251" s="39"/>
      <c r="H251" s="39"/>
      <c r="I251" s="191"/>
      <c r="J251" s="39"/>
      <c r="K251" s="39"/>
      <c r="L251" s="42"/>
      <c r="M251" s="192"/>
      <c r="N251" s="193"/>
      <c r="O251" s="67"/>
      <c r="P251" s="67"/>
      <c r="Q251" s="67"/>
      <c r="R251" s="67"/>
      <c r="S251" s="67"/>
      <c r="T251" s="68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T251" s="20" t="s">
        <v>133</v>
      </c>
      <c r="AU251" s="20" t="s">
        <v>85</v>
      </c>
    </row>
    <row r="252" spans="1:65" s="2" customFormat="1" ht="16.5" customHeight="1">
      <c r="A252" s="37"/>
      <c r="B252" s="38"/>
      <c r="C252" s="216" t="s">
        <v>593</v>
      </c>
      <c r="D252" s="216" t="s">
        <v>162</v>
      </c>
      <c r="E252" s="217" t="s">
        <v>594</v>
      </c>
      <c r="F252" s="218" t="s">
        <v>595</v>
      </c>
      <c r="G252" s="219" t="s">
        <v>129</v>
      </c>
      <c r="H252" s="220">
        <v>33</v>
      </c>
      <c r="I252" s="221"/>
      <c r="J252" s="222">
        <f>ROUND(I252*H252,2)</f>
        <v>0</v>
      </c>
      <c r="K252" s="218" t="s">
        <v>19</v>
      </c>
      <c r="L252" s="223"/>
      <c r="M252" s="224" t="s">
        <v>19</v>
      </c>
      <c r="N252" s="225" t="s">
        <v>46</v>
      </c>
      <c r="O252" s="67"/>
      <c r="P252" s="185">
        <f>O252*H252</f>
        <v>0</v>
      </c>
      <c r="Q252" s="185">
        <v>5.0000000000000001E-3</v>
      </c>
      <c r="R252" s="185">
        <f>Q252*H252</f>
        <v>0.16500000000000001</v>
      </c>
      <c r="S252" s="185">
        <v>0</v>
      </c>
      <c r="T252" s="186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187" t="s">
        <v>165</v>
      </c>
      <c r="AT252" s="187" t="s">
        <v>162</v>
      </c>
      <c r="AU252" s="187" t="s">
        <v>85</v>
      </c>
      <c r="AY252" s="20" t="s">
        <v>122</v>
      </c>
      <c r="BE252" s="188">
        <f>IF(N252="základní",J252,0)</f>
        <v>0</v>
      </c>
      <c r="BF252" s="188">
        <f>IF(N252="snížená",J252,0)</f>
        <v>0</v>
      </c>
      <c r="BG252" s="188">
        <f>IF(N252="zákl. přenesená",J252,0)</f>
        <v>0</v>
      </c>
      <c r="BH252" s="188">
        <f>IF(N252="sníž. přenesená",J252,0)</f>
        <v>0</v>
      </c>
      <c r="BI252" s="188">
        <f>IF(N252="nulová",J252,0)</f>
        <v>0</v>
      </c>
      <c r="BJ252" s="20" t="s">
        <v>83</v>
      </c>
      <c r="BK252" s="188">
        <f>ROUND(I252*H252,2)</f>
        <v>0</v>
      </c>
      <c r="BL252" s="20" t="s">
        <v>158</v>
      </c>
      <c r="BM252" s="187" t="s">
        <v>596</v>
      </c>
    </row>
    <row r="253" spans="1:65" s="2" customFormat="1" ht="24.2" customHeight="1">
      <c r="A253" s="37"/>
      <c r="B253" s="38"/>
      <c r="C253" s="176" t="s">
        <v>597</v>
      </c>
      <c r="D253" s="176" t="s">
        <v>126</v>
      </c>
      <c r="E253" s="177" t="s">
        <v>598</v>
      </c>
      <c r="F253" s="178" t="s">
        <v>599</v>
      </c>
      <c r="G253" s="179" t="s">
        <v>129</v>
      </c>
      <c r="H253" s="180">
        <v>56</v>
      </c>
      <c r="I253" s="181"/>
      <c r="J253" s="182">
        <f>ROUND(I253*H253,2)</f>
        <v>0</v>
      </c>
      <c r="K253" s="178" t="s">
        <v>130</v>
      </c>
      <c r="L253" s="42"/>
      <c r="M253" s="183" t="s">
        <v>19</v>
      </c>
      <c r="N253" s="184" t="s">
        <v>46</v>
      </c>
      <c r="O253" s="67"/>
      <c r="P253" s="185">
        <f>O253*H253</f>
        <v>0</v>
      </c>
      <c r="Q253" s="185">
        <v>0</v>
      </c>
      <c r="R253" s="185">
        <f>Q253*H253</f>
        <v>0</v>
      </c>
      <c r="S253" s="185">
        <v>0</v>
      </c>
      <c r="T253" s="186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187" t="s">
        <v>158</v>
      </c>
      <c r="AT253" s="187" t="s">
        <v>126</v>
      </c>
      <c r="AU253" s="187" t="s">
        <v>85</v>
      </c>
      <c r="AY253" s="20" t="s">
        <v>122</v>
      </c>
      <c r="BE253" s="188">
        <f>IF(N253="základní",J253,0)</f>
        <v>0</v>
      </c>
      <c r="BF253" s="188">
        <f>IF(N253="snížená",J253,0)</f>
        <v>0</v>
      </c>
      <c r="BG253" s="188">
        <f>IF(N253="zákl. přenesená",J253,0)</f>
        <v>0</v>
      </c>
      <c r="BH253" s="188">
        <f>IF(N253="sníž. přenesená",J253,0)</f>
        <v>0</v>
      </c>
      <c r="BI253" s="188">
        <f>IF(N253="nulová",J253,0)</f>
        <v>0</v>
      </c>
      <c r="BJ253" s="20" t="s">
        <v>83</v>
      </c>
      <c r="BK253" s="188">
        <f>ROUND(I253*H253,2)</f>
        <v>0</v>
      </c>
      <c r="BL253" s="20" t="s">
        <v>158</v>
      </c>
      <c r="BM253" s="187" t="s">
        <v>600</v>
      </c>
    </row>
    <row r="254" spans="1:65" s="2" customFormat="1" ht="11.25">
      <c r="A254" s="37"/>
      <c r="B254" s="38"/>
      <c r="C254" s="39"/>
      <c r="D254" s="189" t="s">
        <v>133</v>
      </c>
      <c r="E254" s="39"/>
      <c r="F254" s="190" t="s">
        <v>601</v>
      </c>
      <c r="G254" s="39"/>
      <c r="H254" s="39"/>
      <c r="I254" s="191"/>
      <c r="J254" s="39"/>
      <c r="K254" s="39"/>
      <c r="L254" s="42"/>
      <c r="M254" s="192"/>
      <c r="N254" s="193"/>
      <c r="O254" s="67"/>
      <c r="P254" s="67"/>
      <c r="Q254" s="67"/>
      <c r="R254" s="67"/>
      <c r="S254" s="67"/>
      <c r="T254" s="68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T254" s="20" t="s">
        <v>133</v>
      </c>
      <c r="AU254" s="20" t="s">
        <v>85</v>
      </c>
    </row>
    <row r="255" spans="1:65" s="2" customFormat="1" ht="16.5" customHeight="1">
      <c r="A255" s="37"/>
      <c r="B255" s="38"/>
      <c r="C255" s="216" t="s">
        <v>602</v>
      </c>
      <c r="D255" s="216" t="s">
        <v>162</v>
      </c>
      <c r="E255" s="217" t="s">
        <v>603</v>
      </c>
      <c r="F255" s="218" t="s">
        <v>604</v>
      </c>
      <c r="G255" s="219" t="s">
        <v>129</v>
      </c>
      <c r="H255" s="220">
        <v>56</v>
      </c>
      <c r="I255" s="221"/>
      <c r="J255" s="222">
        <f>ROUND(I255*H255,2)</f>
        <v>0</v>
      </c>
      <c r="K255" s="218" t="s">
        <v>19</v>
      </c>
      <c r="L255" s="223"/>
      <c r="M255" s="224" t="s">
        <v>19</v>
      </c>
      <c r="N255" s="225" t="s">
        <v>46</v>
      </c>
      <c r="O255" s="67"/>
      <c r="P255" s="185">
        <f>O255*H255</f>
        <v>0</v>
      </c>
      <c r="Q255" s="185">
        <v>3.5000000000000001E-3</v>
      </c>
      <c r="R255" s="185">
        <f>Q255*H255</f>
        <v>0.19600000000000001</v>
      </c>
      <c r="S255" s="185">
        <v>0</v>
      </c>
      <c r="T255" s="186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187" t="s">
        <v>165</v>
      </c>
      <c r="AT255" s="187" t="s">
        <v>162</v>
      </c>
      <c r="AU255" s="187" t="s">
        <v>85</v>
      </c>
      <c r="AY255" s="20" t="s">
        <v>122</v>
      </c>
      <c r="BE255" s="188">
        <f>IF(N255="základní",J255,0)</f>
        <v>0</v>
      </c>
      <c r="BF255" s="188">
        <f>IF(N255="snížená",J255,0)</f>
        <v>0</v>
      </c>
      <c r="BG255" s="188">
        <f>IF(N255="zákl. přenesená",J255,0)</f>
        <v>0</v>
      </c>
      <c r="BH255" s="188">
        <f>IF(N255="sníž. přenesená",J255,0)</f>
        <v>0</v>
      </c>
      <c r="BI255" s="188">
        <f>IF(N255="nulová",J255,0)</f>
        <v>0</v>
      </c>
      <c r="BJ255" s="20" t="s">
        <v>83</v>
      </c>
      <c r="BK255" s="188">
        <f>ROUND(I255*H255,2)</f>
        <v>0</v>
      </c>
      <c r="BL255" s="20" t="s">
        <v>158</v>
      </c>
      <c r="BM255" s="187" t="s">
        <v>605</v>
      </c>
    </row>
    <row r="256" spans="1:65" s="2" customFormat="1" ht="24.2" customHeight="1">
      <c r="A256" s="37"/>
      <c r="B256" s="38"/>
      <c r="C256" s="176" t="s">
        <v>606</v>
      </c>
      <c r="D256" s="176" t="s">
        <v>126</v>
      </c>
      <c r="E256" s="177" t="s">
        <v>598</v>
      </c>
      <c r="F256" s="178" t="s">
        <v>599</v>
      </c>
      <c r="G256" s="179" t="s">
        <v>129</v>
      </c>
      <c r="H256" s="180">
        <v>123</v>
      </c>
      <c r="I256" s="181"/>
      <c r="J256" s="182">
        <f>ROUND(I256*H256,2)</f>
        <v>0</v>
      </c>
      <c r="K256" s="178" t="s">
        <v>130</v>
      </c>
      <c r="L256" s="42"/>
      <c r="M256" s="183" t="s">
        <v>19</v>
      </c>
      <c r="N256" s="184" t="s">
        <v>46</v>
      </c>
      <c r="O256" s="67"/>
      <c r="P256" s="185">
        <f>O256*H256</f>
        <v>0</v>
      </c>
      <c r="Q256" s="185">
        <v>0</v>
      </c>
      <c r="R256" s="185">
        <f>Q256*H256</f>
        <v>0</v>
      </c>
      <c r="S256" s="185">
        <v>0</v>
      </c>
      <c r="T256" s="186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187" t="s">
        <v>158</v>
      </c>
      <c r="AT256" s="187" t="s">
        <v>126</v>
      </c>
      <c r="AU256" s="187" t="s">
        <v>85</v>
      </c>
      <c r="AY256" s="20" t="s">
        <v>122</v>
      </c>
      <c r="BE256" s="188">
        <f>IF(N256="základní",J256,0)</f>
        <v>0</v>
      </c>
      <c r="BF256" s="188">
        <f>IF(N256="snížená",J256,0)</f>
        <v>0</v>
      </c>
      <c r="BG256" s="188">
        <f>IF(N256="zákl. přenesená",J256,0)</f>
        <v>0</v>
      </c>
      <c r="BH256" s="188">
        <f>IF(N256="sníž. přenesená",J256,0)</f>
        <v>0</v>
      </c>
      <c r="BI256" s="188">
        <f>IF(N256="nulová",J256,0)</f>
        <v>0</v>
      </c>
      <c r="BJ256" s="20" t="s">
        <v>83</v>
      </c>
      <c r="BK256" s="188">
        <f>ROUND(I256*H256,2)</f>
        <v>0</v>
      </c>
      <c r="BL256" s="20" t="s">
        <v>158</v>
      </c>
      <c r="BM256" s="187" t="s">
        <v>607</v>
      </c>
    </row>
    <row r="257" spans="1:65" s="2" customFormat="1" ht="11.25">
      <c r="A257" s="37"/>
      <c r="B257" s="38"/>
      <c r="C257" s="39"/>
      <c r="D257" s="189" t="s">
        <v>133</v>
      </c>
      <c r="E257" s="39"/>
      <c r="F257" s="190" t="s">
        <v>601</v>
      </c>
      <c r="G257" s="39"/>
      <c r="H257" s="39"/>
      <c r="I257" s="191"/>
      <c r="J257" s="39"/>
      <c r="K257" s="39"/>
      <c r="L257" s="42"/>
      <c r="M257" s="192"/>
      <c r="N257" s="193"/>
      <c r="O257" s="67"/>
      <c r="P257" s="67"/>
      <c r="Q257" s="67"/>
      <c r="R257" s="67"/>
      <c r="S257" s="67"/>
      <c r="T257" s="68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T257" s="20" t="s">
        <v>133</v>
      </c>
      <c r="AU257" s="20" t="s">
        <v>85</v>
      </c>
    </row>
    <row r="258" spans="1:65" s="2" customFormat="1" ht="16.5" customHeight="1">
      <c r="A258" s="37"/>
      <c r="B258" s="38"/>
      <c r="C258" s="216" t="s">
        <v>608</v>
      </c>
      <c r="D258" s="216" t="s">
        <v>162</v>
      </c>
      <c r="E258" s="217" t="s">
        <v>609</v>
      </c>
      <c r="F258" s="218" t="s">
        <v>610</v>
      </c>
      <c r="G258" s="219" t="s">
        <v>129</v>
      </c>
      <c r="H258" s="220">
        <v>123</v>
      </c>
      <c r="I258" s="221"/>
      <c r="J258" s="222">
        <f>ROUND(I258*H258,2)</f>
        <v>0</v>
      </c>
      <c r="K258" s="218" t="s">
        <v>19</v>
      </c>
      <c r="L258" s="223"/>
      <c r="M258" s="224" t="s">
        <v>19</v>
      </c>
      <c r="N258" s="225" t="s">
        <v>46</v>
      </c>
      <c r="O258" s="67"/>
      <c r="P258" s="185">
        <f>O258*H258</f>
        <v>0</v>
      </c>
      <c r="Q258" s="185">
        <v>6.0000000000000001E-3</v>
      </c>
      <c r="R258" s="185">
        <f>Q258*H258</f>
        <v>0.73799999999999999</v>
      </c>
      <c r="S258" s="185">
        <v>0</v>
      </c>
      <c r="T258" s="186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187" t="s">
        <v>165</v>
      </c>
      <c r="AT258" s="187" t="s">
        <v>162</v>
      </c>
      <c r="AU258" s="187" t="s">
        <v>85</v>
      </c>
      <c r="AY258" s="20" t="s">
        <v>122</v>
      </c>
      <c r="BE258" s="188">
        <f>IF(N258="základní",J258,0)</f>
        <v>0</v>
      </c>
      <c r="BF258" s="188">
        <f>IF(N258="snížená",J258,0)</f>
        <v>0</v>
      </c>
      <c r="BG258" s="188">
        <f>IF(N258="zákl. přenesená",J258,0)</f>
        <v>0</v>
      </c>
      <c r="BH258" s="188">
        <f>IF(N258="sníž. přenesená",J258,0)</f>
        <v>0</v>
      </c>
      <c r="BI258" s="188">
        <f>IF(N258="nulová",J258,0)</f>
        <v>0</v>
      </c>
      <c r="BJ258" s="20" t="s">
        <v>83</v>
      </c>
      <c r="BK258" s="188">
        <f>ROUND(I258*H258,2)</f>
        <v>0</v>
      </c>
      <c r="BL258" s="20" t="s">
        <v>158</v>
      </c>
      <c r="BM258" s="187" t="s">
        <v>611</v>
      </c>
    </row>
    <row r="259" spans="1:65" s="2" customFormat="1" ht="21.75" customHeight="1">
      <c r="A259" s="37"/>
      <c r="B259" s="38"/>
      <c r="C259" s="176" t="s">
        <v>612</v>
      </c>
      <c r="D259" s="176" t="s">
        <v>126</v>
      </c>
      <c r="E259" s="177" t="s">
        <v>613</v>
      </c>
      <c r="F259" s="178" t="s">
        <v>614</v>
      </c>
      <c r="G259" s="179" t="s">
        <v>129</v>
      </c>
      <c r="H259" s="180">
        <v>179</v>
      </c>
      <c r="I259" s="181"/>
      <c r="J259" s="182">
        <f>ROUND(I259*H259,2)</f>
        <v>0</v>
      </c>
      <c r="K259" s="178" t="s">
        <v>130</v>
      </c>
      <c r="L259" s="42"/>
      <c r="M259" s="183" t="s">
        <v>19</v>
      </c>
      <c r="N259" s="184" t="s">
        <v>46</v>
      </c>
      <c r="O259" s="67"/>
      <c r="P259" s="185">
        <f>O259*H259</f>
        <v>0</v>
      </c>
      <c r="Q259" s="185">
        <v>0</v>
      </c>
      <c r="R259" s="185">
        <f>Q259*H259</f>
        <v>0</v>
      </c>
      <c r="S259" s="185">
        <v>0</v>
      </c>
      <c r="T259" s="186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187" t="s">
        <v>158</v>
      </c>
      <c r="AT259" s="187" t="s">
        <v>126</v>
      </c>
      <c r="AU259" s="187" t="s">
        <v>85</v>
      </c>
      <c r="AY259" s="20" t="s">
        <v>122</v>
      </c>
      <c r="BE259" s="188">
        <f>IF(N259="základní",J259,0)</f>
        <v>0</v>
      </c>
      <c r="BF259" s="188">
        <f>IF(N259="snížená",J259,0)</f>
        <v>0</v>
      </c>
      <c r="BG259" s="188">
        <f>IF(N259="zákl. přenesená",J259,0)</f>
        <v>0</v>
      </c>
      <c r="BH259" s="188">
        <f>IF(N259="sníž. přenesená",J259,0)</f>
        <v>0</v>
      </c>
      <c r="BI259" s="188">
        <f>IF(N259="nulová",J259,0)</f>
        <v>0</v>
      </c>
      <c r="BJ259" s="20" t="s">
        <v>83</v>
      </c>
      <c r="BK259" s="188">
        <f>ROUND(I259*H259,2)</f>
        <v>0</v>
      </c>
      <c r="BL259" s="20" t="s">
        <v>158</v>
      </c>
      <c r="BM259" s="187" t="s">
        <v>615</v>
      </c>
    </row>
    <row r="260" spans="1:65" s="2" customFormat="1" ht="11.25">
      <c r="A260" s="37"/>
      <c r="B260" s="38"/>
      <c r="C260" s="39"/>
      <c r="D260" s="189" t="s">
        <v>133</v>
      </c>
      <c r="E260" s="39"/>
      <c r="F260" s="190" t="s">
        <v>616</v>
      </c>
      <c r="G260" s="39"/>
      <c r="H260" s="39"/>
      <c r="I260" s="191"/>
      <c r="J260" s="39"/>
      <c r="K260" s="39"/>
      <c r="L260" s="42"/>
      <c r="M260" s="192"/>
      <c r="N260" s="193"/>
      <c r="O260" s="67"/>
      <c r="P260" s="67"/>
      <c r="Q260" s="67"/>
      <c r="R260" s="67"/>
      <c r="S260" s="67"/>
      <c r="T260" s="68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T260" s="20" t="s">
        <v>133</v>
      </c>
      <c r="AU260" s="20" t="s">
        <v>85</v>
      </c>
    </row>
    <row r="261" spans="1:65" s="2" customFormat="1" ht="16.5" customHeight="1">
      <c r="A261" s="37"/>
      <c r="B261" s="38"/>
      <c r="C261" s="216" t="s">
        <v>617</v>
      </c>
      <c r="D261" s="216" t="s">
        <v>162</v>
      </c>
      <c r="E261" s="217" t="s">
        <v>618</v>
      </c>
      <c r="F261" s="218" t="s">
        <v>619</v>
      </c>
      <c r="G261" s="219" t="s">
        <v>129</v>
      </c>
      <c r="H261" s="220">
        <v>123</v>
      </c>
      <c r="I261" s="221"/>
      <c r="J261" s="222">
        <f>ROUND(I261*H261,2)</f>
        <v>0</v>
      </c>
      <c r="K261" s="218" t="s">
        <v>19</v>
      </c>
      <c r="L261" s="223"/>
      <c r="M261" s="224" t="s">
        <v>19</v>
      </c>
      <c r="N261" s="225" t="s">
        <v>46</v>
      </c>
      <c r="O261" s="67"/>
      <c r="P261" s="185">
        <f>O261*H261</f>
        <v>0</v>
      </c>
      <c r="Q261" s="185">
        <v>2.2000000000000001E-3</v>
      </c>
      <c r="R261" s="185">
        <f>Q261*H261</f>
        <v>0.27060000000000001</v>
      </c>
      <c r="S261" s="185">
        <v>0</v>
      </c>
      <c r="T261" s="186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187" t="s">
        <v>165</v>
      </c>
      <c r="AT261" s="187" t="s">
        <v>162</v>
      </c>
      <c r="AU261" s="187" t="s">
        <v>85</v>
      </c>
      <c r="AY261" s="20" t="s">
        <v>122</v>
      </c>
      <c r="BE261" s="188">
        <f>IF(N261="základní",J261,0)</f>
        <v>0</v>
      </c>
      <c r="BF261" s="188">
        <f>IF(N261="snížená",J261,0)</f>
        <v>0</v>
      </c>
      <c r="BG261" s="188">
        <f>IF(N261="zákl. přenesená",J261,0)</f>
        <v>0</v>
      </c>
      <c r="BH261" s="188">
        <f>IF(N261="sníž. přenesená",J261,0)</f>
        <v>0</v>
      </c>
      <c r="BI261" s="188">
        <f>IF(N261="nulová",J261,0)</f>
        <v>0</v>
      </c>
      <c r="BJ261" s="20" t="s">
        <v>83</v>
      </c>
      <c r="BK261" s="188">
        <f>ROUND(I261*H261,2)</f>
        <v>0</v>
      </c>
      <c r="BL261" s="20" t="s">
        <v>158</v>
      </c>
      <c r="BM261" s="187" t="s">
        <v>620</v>
      </c>
    </row>
    <row r="262" spans="1:65" s="2" customFormat="1" ht="16.5" customHeight="1">
      <c r="A262" s="37"/>
      <c r="B262" s="38"/>
      <c r="C262" s="216" t="s">
        <v>621</v>
      </c>
      <c r="D262" s="216" t="s">
        <v>162</v>
      </c>
      <c r="E262" s="217" t="s">
        <v>622</v>
      </c>
      <c r="F262" s="218" t="s">
        <v>623</v>
      </c>
      <c r="G262" s="219" t="s">
        <v>129</v>
      </c>
      <c r="H262" s="220">
        <v>56</v>
      </c>
      <c r="I262" s="221"/>
      <c r="J262" s="222">
        <f>ROUND(I262*H262,2)</f>
        <v>0</v>
      </c>
      <c r="K262" s="218" t="s">
        <v>19</v>
      </c>
      <c r="L262" s="223"/>
      <c r="M262" s="224" t="s">
        <v>19</v>
      </c>
      <c r="N262" s="225" t="s">
        <v>46</v>
      </c>
      <c r="O262" s="67"/>
      <c r="P262" s="185">
        <f>O262*H262</f>
        <v>0</v>
      </c>
      <c r="Q262" s="185">
        <v>1.4E-3</v>
      </c>
      <c r="R262" s="185">
        <f>Q262*H262</f>
        <v>7.8399999999999997E-2</v>
      </c>
      <c r="S262" s="185">
        <v>0</v>
      </c>
      <c r="T262" s="186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187" t="s">
        <v>165</v>
      </c>
      <c r="AT262" s="187" t="s">
        <v>162</v>
      </c>
      <c r="AU262" s="187" t="s">
        <v>85</v>
      </c>
      <c r="AY262" s="20" t="s">
        <v>122</v>
      </c>
      <c r="BE262" s="188">
        <f>IF(N262="základní",J262,0)</f>
        <v>0</v>
      </c>
      <c r="BF262" s="188">
        <f>IF(N262="snížená",J262,0)</f>
        <v>0</v>
      </c>
      <c r="BG262" s="188">
        <f>IF(N262="zákl. přenesená",J262,0)</f>
        <v>0</v>
      </c>
      <c r="BH262" s="188">
        <f>IF(N262="sníž. přenesená",J262,0)</f>
        <v>0</v>
      </c>
      <c r="BI262" s="188">
        <f>IF(N262="nulová",J262,0)</f>
        <v>0</v>
      </c>
      <c r="BJ262" s="20" t="s">
        <v>83</v>
      </c>
      <c r="BK262" s="188">
        <f>ROUND(I262*H262,2)</f>
        <v>0</v>
      </c>
      <c r="BL262" s="20" t="s">
        <v>158</v>
      </c>
      <c r="BM262" s="187" t="s">
        <v>624</v>
      </c>
    </row>
    <row r="263" spans="1:65" s="2" customFormat="1" ht="16.5" customHeight="1">
      <c r="A263" s="37"/>
      <c r="B263" s="38"/>
      <c r="C263" s="176" t="s">
        <v>625</v>
      </c>
      <c r="D263" s="176" t="s">
        <v>126</v>
      </c>
      <c r="E263" s="177" t="s">
        <v>626</v>
      </c>
      <c r="F263" s="178" t="s">
        <v>627</v>
      </c>
      <c r="G263" s="179" t="s">
        <v>129</v>
      </c>
      <c r="H263" s="180">
        <v>232</v>
      </c>
      <c r="I263" s="181"/>
      <c r="J263" s="182">
        <f>ROUND(I263*H263,2)</f>
        <v>0</v>
      </c>
      <c r="K263" s="178" t="s">
        <v>130</v>
      </c>
      <c r="L263" s="42"/>
      <c r="M263" s="183" t="s">
        <v>19</v>
      </c>
      <c r="N263" s="184" t="s">
        <v>46</v>
      </c>
      <c r="O263" s="67"/>
      <c r="P263" s="185">
        <f>O263*H263</f>
        <v>0</v>
      </c>
      <c r="Q263" s="185">
        <v>0</v>
      </c>
      <c r="R263" s="185">
        <f>Q263*H263</f>
        <v>0</v>
      </c>
      <c r="S263" s="185">
        <v>0</v>
      </c>
      <c r="T263" s="186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187" t="s">
        <v>158</v>
      </c>
      <c r="AT263" s="187" t="s">
        <v>126</v>
      </c>
      <c r="AU263" s="187" t="s">
        <v>85</v>
      </c>
      <c r="AY263" s="20" t="s">
        <v>122</v>
      </c>
      <c r="BE263" s="188">
        <f>IF(N263="základní",J263,0)</f>
        <v>0</v>
      </c>
      <c r="BF263" s="188">
        <f>IF(N263="snížená",J263,0)</f>
        <v>0</v>
      </c>
      <c r="BG263" s="188">
        <f>IF(N263="zákl. přenesená",J263,0)</f>
        <v>0</v>
      </c>
      <c r="BH263" s="188">
        <f>IF(N263="sníž. přenesená",J263,0)</f>
        <v>0</v>
      </c>
      <c r="BI263" s="188">
        <f>IF(N263="nulová",J263,0)</f>
        <v>0</v>
      </c>
      <c r="BJ263" s="20" t="s">
        <v>83</v>
      </c>
      <c r="BK263" s="188">
        <f>ROUND(I263*H263,2)</f>
        <v>0</v>
      </c>
      <c r="BL263" s="20" t="s">
        <v>158</v>
      </c>
      <c r="BM263" s="187" t="s">
        <v>628</v>
      </c>
    </row>
    <row r="264" spans="1:65" s="2" customFormat="1" ht="11.25">
      <c r="A264" s="37"/>
      <c r="B264" s="38"/>
      <c r="C264" s="39"/>
      <c r="D264" s="189" t="s">
        <v>133</v>
      </c>
      <c r="E264" s="39"/>
      <c r="F264" s="190" t="s">
        <v>629</v>
      </c>
      <c r="G264" s="39"/>
      <c r="H264" s="39"/>
      <c r="I264" s="191"/>
      <c r="J264" s="39"/>
      <c r="K264" s="39"/>
      <c r="L264" s="42"/>
      <c r="M264" s="192"/>
      <c r="N264" s="193"/>
      <c r="O264" s="67"/>
      <c r="P264" s="67"/>
      <c r="Q264" s="67"/>
      <c r="R264" s="67"/>
      <c r="S264" s="67"/>
      <c r="T264" s="68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T264" s="20" t="s">
        <v>133</v>
      </c>
      <c r="AU264" s="20" t="s">
        <v>85</v>
      </c>
    </row>
    <row r="265" spans="1:65" s="2" customFormat="1" ht="16.5" customHeight="1">
      <c r="A265" s="37"/>
      <c r="B265" s="38"/>
      <c r="C265" s="216" t="s">
        <v>630</v>
      </c>
      <c r="D265" s="216" t="s">
        <v>162</v>
      </c>
      <c r="E265" s="217" t="s">
        <v>631</v>
      </c>
      <c r="F265" s="218" t="s">
        <v>632</v>
      </c>
      <c r="G265" s="219" t="s">
        <v>129</v>
      </c>
      <c r="H265" s="220">
        <v>29</v>
      </c>
      <c r="I265" s="221"/>
      <c r="J265" s="222">
        <f>ROUND(I265*H265,2)</f>
        <v>0</v>
      </c>
      <c r="K265" s="218" t="s">
        <v>19</v>
      </c>
      <c r="L265" s="223"/>
      <c r="M265" s="224" t="s">
        <v>19</v>
      </c>
      <c r="N265" s="225" t="s">
        <v>46</v>
      </c>
      <c r="O265" s="67"/>
      <c r="P265" s="185">
        <f>O265*H265</f>
        <v>0</v>
      </c>
      <c r="Q265" s="185">
        <v>6.2E-4</v>
      </c>
      <c r="R265" s="185">
        <f>Q265*H265</f>
        <v>1.7979999999999999E-2</v>
      </c>
      <c r="S265" s="185">
        <v>0</v>
      </c>
      <c r="T265" s="186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187" t="s">
        <v>165</v>
      </c>
      <c r="AT265" s="187" t="s">
        <v>162</v>
      </c>
      <c r="AU265" s="187" t="s">
        <v>85</v>
      </c>
      <c r="AY265" s="20" t="s">
        <v>122</v>
      </c>
      <c r="BE265" s="188">
        <f>IF(N265="základní",J265,0)</f>
        <v>0</v>
      </c>
      <c r="BF265" s="188">
        <f>IF(N265="snížená",J265,0)</f>
        <v>0</v>
      </c>
      <c r="BG265" s="188">
        <f>IF(N265="zákl. přenesená",J265,0)</f>
        <v>0</v>
      </c>
      <c r="BH265" s="188">
        <f>IF(N265="sníž. přenesená",J265,0)</f>
        <v>0</v>
      </c>
      <c r="BI265" s="188">
        <f>IF(N265="nulová",J265,0)</f>
        <v>0</v>
      </c>
      <c r="BJ265" s="20" t="s">
        <v>83</v>
      </c>
      <c r="BK265" s="188">
        <f>ROUND(I265*H265,2)</f>
        <v>0</v>
      </c>
      <c r="BL265" s="20" t="s">
        <v>158</v>
      </c>
      <c r="BM265" s="187" t="s">
        <v>633</v>
      </c>
    </row>
    <row r="266" spans="1:65" s="2" customFormat="1" ht="24.2" customHeight="1">
      <c r="A266" s="37"/>
      <c r="B266" s="38"/>
      <c r="C266" s="176" t="s">
        <v>634</v>
      </c>
      <c r="D266" s="176" t="s">
        <v>126</v>
      </c>
      <c r="E266" s="177" t="s">
        <v>635</v>
      </c>
      <c r="F266" s="178" t="s">
        <v>636</v>
      </c>
      <c r="G266" s="179" t="s">
        <v>637</v>
      </c>
      <c r="H266" s="180">
        <v>2.4849999999999999</v>
      </c>
      <c r="I266" s="181"/>
      <c r="J266" s="182">
        <f>ROUND(I266*H266,2)</f>
        <v>0</v>
      </c>
      <c r="K266" s="178" t="s">
        <v>279</v>
      </c>
      <c r="L266" s="42"/>
      <c r="M266" s="183" t="s">
        <v>19</v>
      </c>
      <c r="N266" s="184" t="s">
        <v>46</v>
      </c>
      <c r="O266" s="67"/>
      <c r="P266" s="185">
        <f>O266*H266</f>
        <v>0</v>
      </c>
      <c r="Q266" s="185">
        <v>0</v>
      </c>
      <c r="R266" s="185">
        <f>Q266*H266</f>
        <v>0</v>
      </c>
      <c r="S266" s="185">
        <v>0</v>
      </c>
      <c r="T266" s="186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187" t="s">
        <v>158</v>
      </c>
      <c r="AT266" s="187" t="s">
        <v>126</v>
      </c>
      <c r="AU266" s="187" t="s">
        <v>85</v>
      </c>
      <c r="AY266" s="20" t="s">
        <v>122</v>
      </c>
      <c r="BE266" s="188">
        <f>IF(N266="základní",J266,0)</f>
        <v>0</v>
      </c>
      <c r="BF266" s="188">
        <f>IF(N266="snížená",J266,0)</f>
        <v>0</v>
      </c>
      <c r="BG266" s="188">
        <f>IF(N266="zákl. přenesená",J266,0)</f>
        <v>0</v>
      </c>
      <c r="BH266" s="188">
        <f>IF(N266="sníž. přenesená",J266,0)</f>
        <v>0</v>
      </c>
      <c r="BI266" s="188">
        <f>IF(N266="nulová",J266,0)</f>
        <v>0</v>
      </c>
      <c r="BJ266" s="20" t="s">
        <v>83</v>
      </c>
      <c r="BK266" s="188">
        <f>ROUND(I266*H266,2)</f>
        <v>0</v>
      </c>
      <c r="BL266" s="20" t="s">
        <v>158</v>
      </c>
      <c r="BM266" s="187" t="s">
        <v>638</v>
      </c>
    </row>
    <row r="267" spans="1:65" s="2" customFormat="1" ht="11.25">
      <c r="A267" s="37"/>
      <c r="B267" s="38"/>
      <c r="C267" s="39"/>
      <c r="D267" s="189" t="s">
        <v>133</v>
      </c>
      <c r="E267" s="39"/>
      <c r="F267" s="190" t="s">
        <v>639</v>
      </c>
      <c r="G267" s="39"/>
      <c r="H267" s="39"/>
      <c r="I267" s="191"/>
      <c r="J267" s="39"/>
      <c r="K267" s="39"/>
      <c r="L267" s="42"/>
      <c r="M267" s="192"/>
      <c r="N267" s="193"/>
      <c r="O267" s="67"/>
      <c r="P267" s="67"/>
      <c r="Q267" s="67"/>
      <c r="R267" s="67"/>
      <c r="S267" s="67"/>
      <c r="T267" s="68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T267" s="20" t="s">
        <v>133</v>
      </c>
      <c r="AU267" s="20" t="s">
        <v>85</v>
      </c>
    </row>
    <row r="268" spans="1:65" s="12" customFormat="1" ht="22.9" customHeight="1">
      <c r="B268" s="160"/>
      <c r="C268" s="161"/>
      <c r="D268" s="162" t="s">
        <v>74</v>
      </c>
      <c r="E268" s="174" t="s">
        <v>640</v>
      </c>
      <c r="F268" s="174" t="s">
        <v>641</v>
      </c>
      <c r="G268" s="161"/>
      <c r="H268" s="161"/>
      <c r="I268" s="164"/>
      <c r="J268" s="175">
        <f>BK268</f>
        <v>0</v>
      </c>
      <c r="K268" s="161"/>
      <c r="L268" s="166"/>
      <c r="M268" s="167"/>
      <c r="N268" s="168"/>
      <c r="O268" s="168"/>
      <c r="P268" s="169">
        <f>SUM(P269:P298)</f>
        <v>0</v>
      </c>
      <c r="Q268" s="168"/>
      <c r="R268" s="169">
        <f>SUM(R269:R298)</f>
        <v>6.1000000000000004E-3</v>
      </c>
      <c r="S268" s="168"/>
      <c r="T268" s="170">
        <f>SUM(T269:T298)</f>
        <v>5.1570000000000005E-2</v>
      </c>
      <c r="AR268" s="171" t="s">
        <v>85</v>
      </c>
      <c r="AT268" s="172" t="s">
        <v>74</v>
      </c>
      <c r="AU268" s="172" t="s">
        <v>83</v>
      </c>
      <c r="AY268" s="171" t="s">
        <v>122</v>
      </c>
      <c r="BK268" s="173">
        <f>SUM(BK269:BK298)</f>
        <v>0</v>
      </c>
    </row>
    <row r="269" spans="1:65" s="2" customFormat="1" ht="16.5" customHeight="1">
      <c r="A269" s="37"/>
      <c r="B269" s="38"/>
      <c r="C269" s="216" t="s">
        <v>642</v>
      </c>
      <c r="D269" s="216" t="s">
        <v>162</v>
      </c>
      <c r="E269" s="217" t="s">
        <v>643</v>
      </c>
      <c r="F269" s="218" t="s">
        <v>644</v>
      </c>
      <c r="G269" s="219" t="s">
        <v>129</v>
      </c>
      <c r="H269" s="220">
        <v>6</v>
      </c>
      <c r="I269" s="221"/>
      <c r="J269" s="222">
        <f>ROUND(I269*H269,2)</f>
        <v>0</v>
      </c>
      <c r="K269" s="218" t="s">
        <v>130</v>
      </c>
      <c r="L269" s="223"/>
      <c r="M269" s="224" t="s">
        <v>19</v>
      </c>
      <c r="N269" s="225" t="s">
        <v>46</v>
      </c>
      <c r="O269" s="67"/>
      <c r="P269" s="185">
        <f>O269*H269</f>
        <v>0</v>
      </c>
      <c r="Q269" s="185">
        <v>9.0000000000000006E-5</v>
      </c>
      <c r="R269" s="185">
        <f>Q269*H269</f>
        <v>5.4000000000000001E-4</v>
      </c>
      <c r="S269" s="185">
        <v>0</v>
      </c>
      <c r="T269" s="186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187" t="s">
        <v>165</v>
      </c>
      <c r="AT269" s="187" t="s">
        <v>162</v>
      </c>
      <c r="AU269" s="187" t="s">
        <v>85</v>
      </c>
      <c r="AY269" s="20" t="s">
        <v>122</v>
      </c>
      <c r="BE269" s="188">
        <f>IF(N269="základní",J269,0)</f>
        <v>0</v>
      </c>
      <c r="BF269" s="188">
        <f>IF(N269="snížená",J269,0)</f>
        <v>0</v>
      </c>
      <c r="BG269" s="188">
        <f>IF(N269="zákl. přenesená",J269,0)</f>
        <v>0</v>
      </c>
      <c r="BH269" s="188">
        <f>IF(N269="sníž. přenesená",J269,0)</f>
        <v>0</v>
      </c>
      <c r="BI269" s="188">
        <f>IF(N269="nulová",J269,0)</f>
        <v>0</v>
      </c>
      <c r="BJ269" s="20" t="s">
        <v>83</v>
      </c>
      <c r="BK269" s="188">
        <f>ROUND(I269*H269,2)</f>
        <v>0</v>
      </c>
      <c r="BL269" s="20" t="s">
        <v>158</v>
      </c>
      <c r="BM269" s="187" t="s">
        <v>645</v>
      </c>
    </row>
    <row r="270" spans="1:65" s="2" customFormat="1" ht="16.5" customHeight="1">
      <c r="A270" s="37"/>
      <c r="B270" s="38"/>
      <c r="C270" s="176" t="s">
        <v>646</v>
      </c>
      <c r="D270" s="176" t="s">
        <v>126</v>
      </c>
      <c r="E270" s="177" t="s">
        <v>647</v>
      </c>
      <c r="F270" s="178" t="s">
        <v>648</v>
      </c>
      <c r="G270" s="179" t="s">
        <v>157</v>
      </c>
      <c r="H270" s="180">
        <v>87</v>
      </c>
      <c r="I270" s="181"/>
      <c r="J270" s="182">
        <f>ROUND(I270*H270,2)</f>
        <v>0</v>
      </c>
      <c r="K270" s="178" t="s">
        <v>130</v>
      </c>
      <c r="L270" s="42"/>
      <c r="M270" s="183" t="s">
        <v>19</v>
      </c>
      <c r="N270" s="184" t="s">
        <v>46</v>
      </c>
      <c r="O270" s="67"/>
      <c r="P270" s="185">
        <f>O270*H270</f>
        <v>0</v>
      </c>
      <c r="Q270" s="185">
        <v>0</v>
      </c>
      <c r="R270" s="185">
        <f>Q270*H270</f>
        <v>0</v>
      </c>
      <c r="S270" s="185">
        <v>1.1E-4</v>
      </c>
      <c r="T270" s="186">
        <f>S270*H270</f>
        <v>9.5700000000000004E-3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187" t="s">
        <v>158</v>
      </c>
      <c r="AT270" s="187" t="s">
        <v>126</v>
      </c>
      <c r="AU270" s="187" t="s">
        <v>85</v>
      </c>
      <c r="AY270" s="20" t="s">
        <v>122</v>
      </c>
      <c r="BE270" s="188">
        <f>IF(N270="základní",J270,0)</f>
        <v>0</v>
      </c>
      <c r="BF270" s="188">
        <f>IF(N270="snížená",J270,0)</f>
        <v>0</v>
      </c>
      <c r="BG270" s="188">
        <f>IF(N270="zákl. přenesená",J270,0)</f>
        <v>0</v>
      </c>
      <c r="BH270" s="188">
        <f>IF(N270="sníž. přenesená",J270,0)</f>
        <v>0</v>
      </c>
      <c r="BI270" s="188">
        <f>IF(N270="nulová",J270,0)</f>
        <v>0</v>
      </c>
      <c r="BJ270" s="20" t="s">
        <v>83</v>
      </c>
      <c r="BK270" s="188">
        <f>ROUND(I270*H270,2)</f>
        <v>0</v>
      </c>
      <c r="BL270" s="20" t="s">
        <v>158</v>
      </c>
      <c r="BM270" s="187" t="s">
        <v>649</v>
      </c>
    </row>
    <row r="271" spans="1:65" s="2" customFormat="1" ht="11.25">
      <c r="A271" s="37"/>
      <c r="B271" s="38"/>
      <c r="C271" s="39"/>
      <c r="D271" s="189" t="s">
        <v>133</v>
      </c>
      <c r="E271" s="39"/>
      <c r="F271" s="190" t="s">
        <v>650</v>
      </c>
      <c r="G271" s="39"/>
      <c r="H271" s="39"/>
      <c r="I271" s="191"/>
      <c r="J271" s="39"/>
      <c r="K271" s="39"/>
      <c r="L271" s="42"/>
      <c r="M271" s="192"/>
      <c r="N271" s="193"/>
      <c r="O271" s="67"/>
      <c r="P271" s="67"/>
      <c r="Q271" s="67"/>
      <c r="R271" s="67"/>
      <c r="S271" s="67"/>
      <c r="T271" s="68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T271" s="20" t="s">
        <v>133</v>
      </c>
      <c r="AU271" s="20" t="s">
        <v>85</v>
      </c>
    </row>
    <row r="272" spans="1:65" s="2" customFormat="1" ht="16.5" customHeight="1">
      <c r="A272" s="37"/>
      <c r="B272" s="38"/>
      <c r="C272" s="176" t="s">
        <v>651</v>
      </c>
      <c r="D272" s="176" t="s">
        <v>126</v>
      </c>
      <c r="E272" s="177" t="s">
        <v>652</v>
      </c>
      <c r="F272" s="178" t="s">
        <v>653</v>
      </c>
      <c r="G272" s="179" t="s">
        <v>157</v>
      </c>
      <c r="H272" s="180">
        <v>45</v>
      </c>
      <c r="I272" s="181"/>
      <c r="J272" s="182">
        <f>ROUND(I272*H272,2)</f>
        <v>0</v>
      </c>
      <c r="K272" s="178" t="s">
        <v>130</v>
      </c>
      <c r="L272" s="42"/>
      <c r="M272" s="183" t="s">
        <v>19</v>
      </c>
      <c r="N272" s="184" t="s">
        <v>46</v>
      </c>
      <c r="O272" s="67"/>
      <c r="P272" s="185">
        <f>O272*H272</f>
        <v>0</v>
      </c>
      <c r="Q272" s="185">
        <v>0</v>
      </c>
      <c r="R272" s="185">
        <f>Q272*H272</f>
        <v>0</v>
      </c>
      <c r="S272" s="185">
        <v>0</v>
      </c>
      <c r="T272" s="186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187" t="s">
        <v>158</v>
      </c>
      <c r="AT272" s="187" t="s">
        <v>126</v>
      </c>
      <c r="AU272" s="187" t="s">
        <v>85</v>
      </c>
      <c r="AY272" s="20" t="s">
        <v>122</v>
      </c>
      <c r="BE272" s="188">
        <f>IF(N272="základní",J272,0)</f>
        <v>0</v>
      </c>
      <c r="BF272" s="188">
        <f>IF(N272="snížená",J272,0)</f>
        <v>0</v>
      </c>
      <c r="BG272" s="188">
        <f>IF(N272="zákl. přenesená",J272,0)</f>
        <v>0</v>
      </c>
      <c r="BH272" s="188">
        <f>IF(N272="sníž. přenesená",J272,0)</f>
        <v>0</v>
      </c>
      <c r="BI272" s="188">
        <f>IF(N272="nulová",J272,0)</f>
        <v>0</v>
      </c>
      <c r="BJ272" s="20" t="s">
        <v>83</v>
      </c>
      <c r="BK272" s="188">
        <f>ROUND(I272*H272,2)</f>
        <v>0</v>
      </c>
      <c r="BL272" s="20" t="s">
        <v>158</v>
      </c>
      <c r="BM272" s="187" t="s">
        <v>654</v>
      </c>
    </row>
    <row r="273" spans="1:65" s="2" customFormat="1" ht="11.25">
      <c r="A273" s="37"/>
      <c r="B273" s="38"/>
      <c r="C273" s="39"/>
      <c r="D273" s="189" t="s">
        <v>133</v>
      </c>
      <c r="E273" s="39"/>
      <c r="F273" s="190" t="s">
        <v>655</v>
      </c>
      <c r="G273" s="39"/>
      <c r="H273" s="39"/>
      <c r="I273" s="191"/>
      <c r="J273" s="39"/>
      <c r="K273" s="39"/>
      <c r="L273" s="42"/>
      <c r="M273" s="192"/>
      <c r="N273" s="193"/>
      <c r="O273" s="67"/>
      <c r="P273" s="67"/>
      <c r="Q273" s="67"/>
      <c r="R273" s="67"/>
      <c r="S273" s="67"/>
      <c r="T273" s="68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T273" s="20" t="s">
        <v>133</v>
      </c>
      <c r="AU273" s="20" t="s">
        <v>85</v>
      </c>
    </row>
    <row r="274" spans="1:65" s="2" customFormat="1" ht="16.5" customHeight="1">
      <c r="A274" s="37"/>
      <c r="B274" s="38"/>
      <c r="C274" s="216" t="s">
        <v>656</v>
      </c>
      <c r="D274" s="216" t="s">
        <v>162</v>
      </c>
      <c r="E274" s="217" t="s">
        <v>657</v>
      </c>
      <c r="F274" s="218" t="s">
        <v>658</v>
      </c>
      <c r="G274" s="219" t="s">
        <v>157</v>
      </c>
      <c r="H274" s="220">
        <v>54</v>
      </c>
      <c r="I274" s="221"/>
      <c r="J274" s="222">
        <f>ROUND(I274*H274,2)</f>
        <v>0</v>
      </c>
      <c r="K274" s="218" t="s">
        <v>130</v>
      </c>
      <c r="L274" s="223"/>
      <c r="M274" s="224" t="s">
        <v>19</v>
      </c>
      <c r="N274" s="225" t="s">
        <v>46</v>
      </c>
      <c r="O274" s="67"/>
      <c r="P274" s="185">
        <f>O274*H274</f>
        <v>0</v>
      </c>
      <c r="Q274" s="185">
        <v>3.0000000000000001E-5</v>
      </c>
      <c r="R274" s="185">
        <f>Q274*H274</f>
        <v>1.6200000000000001E-3</v>
      </c>
      <c r="S274" s="185">
        <v>0</v>
      </c>
      <c r="T274" s="186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187" t="s">
        <v>165</v>
      </c>
      <c r="AT274" s="187" t="s">
        <v>162</v>
      </c>
      <c r="AU274" s="187" t="s">
        <v>85</v>
      </c>
      <c r="AY274" s="20" t="s">
        <v>122</v>
      </c>
      <c r="BE274" s="188">
        <f>IF(N274="základní",J274,0)</f>
        <v>0</v>
      </c>
      <c r="BF274" s="188">
        <f>IF(N274="snížená",J274,0)</f>
        <v>0</v>
      </c>
      <c r="BG274" s="188">
        <f>IF(N274="zákl. přenesená",J274,0)</f>
        <v>0</v>
      </c>
      <c r="BH274" s="188">
        <f>IF(N274="sníž. přenesená",J274,0)</f>
        <v>0</v>
      </c>
      <c r="BI274" s="188">
        <f>IF(N274="nulová",J274,0)</f>
        <v>0</v>
      </c>
      <c r="BJ274" s="20" t="s">
        <v>83</v>
      </c>
      <c r="BK274" s="188">
        <f>ROUND(I274*H274,2)</f>
        <v>0</v>
      </c>
      <c r="BL274" s="20" t="s">
        <v>158</v>
      </c>
      <c r="BM274" s="187" t="s">
        <v>659</v>
      </c>
    </row>
    <row r="275" spans="1:65" s="14" customFormat="1" ht="11.25">
      <c r="B275" s="205"/>
      <c r="C275" s="206"/>
      <c r="D275" s="196" t="s">
        <v>135</v>
      </c>
      <c r="E275" s="206"/>
      <c r="F275" s="208" t="s">
        <v>660</v>
      </c>
      <c r="G275" s="206"/>
      <c r="H275" s="209">
        <v>54</v>
      </c>
      <c r="I275" s="210"/>
      <c r="J275" s="206"/>
      <c r="K275" s="206"/>
      <c r="L275" s="211"/>
      <c r="M275" s="212"/>
      <c r="N275" s="213"/>
      <c r="O275" s="213"/>
      <c r="P275" s="213"/>
      <c r="Q275" s="213"/>
      <c r="R275" s="213"/>
      <c r="S275" s="213"/>
      <c r="T275" s="214"/>
      <c r="AT275" s="215" t="s">
        <v>135</v>
      </c>
      <c r="AU275" s="215" t="s">
        <v>85</v>
      </c>
      <c r="AV275" s="14" t="s">
        <v>85</v>
      </c>
      <c r="AW275" s="14" t="s">
        <v>4</v>
      </c>
      <c r="AX275" s="14" t="s">
        <v>83</v>
      </c>
      <c r="AY275" s="215" t="s">
        <v>122</v>
      </c>
    </row>
    <row r="276" spans="1:65" s="2" customFormat="1" ht="16.5" customHeight="1">
      <c r="A276" s="37"/>
      <c r="B276" s="38"/>
      <c r="C276" s="176" t="s">
        <v>661</v>
      </c>
      <c r="D276" s="176" t="s">
        <v>126</v>
      </c>
      <c r="E276" s="177" t="s">
        <v>662</v>
      </c>
      <c r="F276" s="178" t="s">
        <v>663</v>
      </c>
      <c r="G276" s="179" t="s">
        <v>129</v>
      </c>
      <c r="H276" s="180">
        <v>2</v>
      </c>
      <c r="I276" s="181"/>
      <c r="J276" s="182">
        <f>ROUND(I276*H276,2)</f>
        <v>0</v>
      </c>
      <c r="K276" s="178" t="s">
        <v>130</v>
      </c>
      <c r="L276" s="42"/>
      <c r="M276" s="183" t="s">
        <v>19</v>
      </c>
      <c r="N276" s="184" t="s">
        <v>46</v>
      </c>
      <c r="O276" s="67"/>
      <c r="P276" s="185">
        <f>O276*H276</f>
        <v>0</v>
      </c>
      <c r="Q276" s="185">
        <v>0</v>
      </c>
      <c r="R276" s="185">
        <f>Q276*H276</f>
        <v>0</v>
      </c>
      <c r="S276" s="185">
        <v>0</v>
      </c>
      <c r="T276" s="186">
        <f>S276*H276</f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187" t="s">
        <v>158</v>
      </c>
      <c r="AT276" s="187" t="s">
        <v>126</v>
      </c>
      <c r="AU276" s="187" t="s">
        <v>85</v>
      </c>
      <c r="AY276" s="20" t="s">
        <v>122</v>
      </c>
      <c r="BE276" s="188">
        <f>IF(N276="základní",J276,0)</f>
        <v>0</v>
      </c>
      <c r="BF276" s="188">
        <f>IF(N276="snížená",J276,0)</f>
        <v>0</v>
      </c>
      <c r="BG276" s="188">
        <f>IF(N276="zákl. přenesená",J276,0)</f>
        <v>0</v>
      </c>
      <c r="BH276" s="188">
        <f>IF(N276="sníž. přenesená",J276,0)</f>
        <v>0</v>
      </c>
      <c r="BI276" s="188">
        <f>IF(N276="nulová",J276,0)</f>
        <v>0</v>
      </c>
      <c r="BJ276" s="20" t="s">
        <v>83</v>
      </c>
      <c r="BK276" s="188">
        <f>ROUND(I276*H276,2)</f>
        <v>0</v>
      </c>
      <c r="BL276" s="20" t="s">
        <v>158</v>
      </c>
      <c r="BM276" s="187" t="s">
        <v>664</v>
      </c>
    </row>
    <row r="277" spans="1:65" s="2" customFormat="1" ht="11.25">
      <c r="A277" s="37"/>
      <c r="B277" s="38"/>
      <c r="C277" s="39"/>
      <c r="D277" s="189" t="s">
        <v>133</v>
      </c>
      <c r="E277" s="39"/>
      <c r="F277" s="190" t="s">
        <v>665</v>
      </c>
      <c r="G277" s="39"/>
      <c r="H277" s="39"/>
      <c r="I277" s="191"/>
      <c r="J277" s="39"/>
      <c r="K277" s="39"/>
      <c r="L277" s="42"/>
      <c r="M277" s="192"/>
      <c r="N277" s="193"/>
      <c r="O277" s="67"/>
      <c r="P277" s="67"/>
      <c r="Q277" s="67"/>
      <c r="R277" s="67"/>
      <c r="S277" s="67"/>
      <c r="T277" s="68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T277" s="20" t="s">
        <v>133</v>
      </c>
      <c r="AU277" s="20" t="s">
        <v>85</v>
      </c>
    </row>
    <row r="278" spans="1:65" s="2" customFormat="1" ht="16.5" customHeight="1">
      <c r="A278" s="37"/>
      <c r="B278" s="38"/>
      <c r="C278" s="216" t="s">
        <v>666</v>
      </c>
      <c r="D278" s="216" t="s">
        <v>162</v>
      </c>
      <c r="E278" s="217" t="s">
        <v>667</v>
      </c>
      <c r="F278" s="218" t="s">
        <v>668</v>
      </c>
      <c r="G278" s="219" t="s">
        <v>129</v>
      </c>
      <c r="H278" s="220">
        <v>2</v>
      </c>
      <c r="I278" s="221"/>
      <c r="J278" s="222">
        <f>ROUND(I278*H278,2)</f>
        <v>0</v>
      </c>
      <c r="K278" s="218" t="s">
        <v>130</v>
      </c>
      <c r="L278" s="223"/>
      <c r="M278" s="224" t="s">
        <v>19</v>
      </c>
      <c r="N278" s="225" t="s">
        <v>46</v>
      </c>
      <c r="O278" s="67"/>
      <c r="P278" s="185">
        <f>O278*H278</f>
        <v>0</v>
      </c>
      <c r="Q278" s="185">
        <v>5.0000000000000002E-5</v>
      </c>
      <c r="R278" s="185">
        <f>Q278*H278</f>
        <v>1E-4</v>
      </c>
      <c r="S278" s="185">
        <v>0</v>
      </c>
      <c r="T278" s="186">
        <f>S278*H278</f>
        <v>0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187" t="s">
        <v>165</v>
      </c>
      <c r="AT278" s="187" t="s">
        <v>162</v>
      </c>
      <c r="AU278" s="187" t="s">
        <v>85</v>
      </c>
      <c r="AY278" s="20" t="s">
        <v>122</v>
      </c>
      <c r="BE278" s="188">
        <f>IF(N278="základní",J278,0)</f>
        <v>0</v>
      </c>
      <c r="BF278" s="188">
        <f>IF(N278="snížená",J278,0)</f>
        <v>0</v>
      </c>
      <c r="BG278" s="188">
        <f>IF(N278="zákl. přenesená",J278,0)</f>
        <v>0</v>
      </c>
      <c r="BH278" s="188">
        <f>IF(N278="sníž. přenesená",J278,0)</f>
        <v>0</v>
      </c>
      <c r="BI278" s="188">
        <f>IF(N278="nulová",J278,0)</f>
        <v>0</v>
      </c>
      <c r="BJ278" s="20" t="s">
        <v>83</v>
      </c>
      <c r="BK278" s="188">
        <f>ROUND(I278*H278,2)</f>
        <v>0</v>
      </c>
      <c r="BL278" s="20" t="s">
        <v>158</v>
      </c>
      <c r="BM278" s="187" t="s">
        <v>669</v>
      </c>
    </row>
    <row r="279" spans="1:65" s="2" customFormat="1" ht="16.5" customHeight="1">
      <c r="A279" s="37"/>
      <c r="B279" s="38"/>
      <c r="C279" s="176" t="s">
        <v>670</v>
      </c>
      <c r="D279" s="176" t="s">
        <v>126</v>
      </c>
      <c r="E279" s="177" t="s">
        <v>671</v>
      </c>
      <c r="F279" s="178" t="s">
        <v>672</v>
      </c>
      <c r="G279" s="179" t="s">
        <v>129</v>
      </c>
      <c r="H279" s="180">
        <v>2</v>
      </c>
      <c r="I279" s="181"/>
      <c r="J279" s="182">
        <f>ROUND(I279*H279,2)</f>
        <v>0</v>
      </c>
      <c r="K279" s="178" t="s">
        <v>130</v>
      </c>
      <c r="L279" s="42"/>
      <c r="M279" s="183" t="s">
        <v>19</v>
      </c>
      <c r="N279" s="184" t="s">
        <v>46</v>
      </c>
      <c r="O279" s="67"/>
      <c r="P279" s="185">
        <f>O279*H279</f>
        <v>0</v>
      </c>
      <c r="Q279" s="185">
        <v>0</v>
      </c>
      <c r="R279" s="185">
        <f>Q279*H279</f>
        <v>0</v>
      </c>
      <c r="S279" s="185">
        <v>0</v>
      </c>
      <c r="T279" s="186">
        <f>S279*H279</f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187" t="s">
        <v>158</v>
      </c>
      <c r="AT279" s="187" t="s">
        <v>126</v>
      </c>
      <c r="AU279" s="187" t="s">
        <v>85</v>
      </c>
      <c r="AY279" s="20" t="s">
        <v>122</v>
      </c>
      <c r="BE279" s="188">
        <f>IF(N279="základní",J279,0)</f>
        <v>0</v>
      </c>
      <c r="BF279" s="188">
        <f>IF(N279="snížená",J279,0)</f>
        <v>0</v>
      </c>
      <c r="BG279" s="188">
        <f>IF(N279="zákl. přenesená",J279,0)</f>
        <v>0</v>
      </c>
      <c r="BH279" s="188">
        <f>IF(N279="sníž. přenesená",J279,0)</f>
        <v>0</v>
      </c>
      <c r="BI279" s="188">
        <f>IF(N279="nulová",J279,0)</f>
        <v>0</v>
      </c>
      <c r="BJ279" s="20" t="s">
        <v>83</v>
      </c>
      <c r="BK279" s="188">
        <f>ROUND(I279*H279,2)</f>
        <v>0</v>
      </c>
      <c r="BL279" s="20" t="s">
        <v>158</v>
      </c>
      <c r="BM279" s="187" t="s">
        <v>673</v>
      </c>
    </row>
    <row r="280" spans="1:65" s="2" customFormat="1" ht="11.25">
      <c r="A280" s="37"/>
      <c r="B280" s="38"/>
      <c r="C280" s="39"/>
      <c r="D280" s="189" t="s">
        <v>133</v>
      </c>
      <c r="E280" s="39"/>
      <c r="F280" s="190" t="s">
        <v>674</v>
      </c>
      <c r="G280" s="39"/>
      <c r="H280" s="39"/>
      <c r="I280" s="191"/>
      <c r="J280" s="39"/>
      <c r="K280" s="39"/>
      <c r="L280" s="42"/>
      <c r="M280" s="192"/>
      <c r="N280" s="193"/>
      <c r="O280" s="67"/>
      <c r="P280" s="67"/>
      <c r="Q280" s="67"/>
      <c r="R280" s="67"/>
      <c r="S280" s="67"/>
      <c r="T280" s="68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T280" s="20" t="s">
        <v>133</v>
      </c>
      <c r="AU280" s="20" t="s">
        <v>85</v>
      </c>
    </row>
    <row r="281" spans="1:65" s="2" customFormat="1" ht="16.5" customHeight="1">
      <c r="A281" s="37"/>
      <c r="B281" s="38"/>
      <c r="C281" s="176" t="s">
        <v>675</v>
      </c>
      <c r="D281" s="176" t="s">
        <v>126</v>
      </c>
      <c r="E281" s="177" t="s">
        <v>676</v>
      </c>
      <c r="F281" s="178" t="s">
        <v>677</v>
      </c>
      <c r="G281" s="179" t="s">
        <v>129</v>
      </c>
      <c r="H281" s="180">
        <v>26</v>
      </c>
      <c r="I281" s="181"/>
      <c r="J281" s="182">
        <f>ROUND(I281*H281,2)</f>
        <v>0</v>
      </c>
      <c r="K281" s="178" t="s">
        <v>19</v>
      </c>
      <c r="L281" s="42"/>
      <c r="M281" s="183" t="s">
        <v>19</v>
      </c>
      <c r="N281" s="184" t="s">
        <v>46</v>
      </c>
      <c r="O281" s="67"/>
      <c r="P281" s="185">
        <f>O281*H281</f>
        <v>0</v>
      </c>
      <c r="Q281" s="185">
        <v>0</v>
      </c>
      <c r="R281" s="185">
        <f>Q281*H281</f>
        <v>0</v>
      </c>
      <c r="S281" s="185">
        <v>0</v>
      </c>
      <c r="T281" s="186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187" t="s">
        <v>158</v>
      </c>
      <c r="AT281" s="187" t="s">
        <v>126</v>
      </c>
      <c r="AU281" s="187" t="s">
        <v>85</v>
      </c>
      <c r="AY281" s="20" t="s">
        <v>122</v>
      </c>
      <c r="BE281" s="188">
        <f>IF(N281="základní",J281,0)</f>
        <v>0</v>
      </c>
      <c r="BF281" s="188">
        <f>IF(N281="snížená",J281,0)</f>
        <v>0</v>
      </c>
      <c r="BG281" s="188">
        <f>IF(N281="zákl. přenesená",J281,0)</f>
        <v>0</v>
      </c>
      <c r="BH281" s="188">
        <f>IF(N281="sníž. přenesená",J281,0)</f>
        <v>0</v>
      </c>
      <c r="BI281" s="188">
        <f>IF(N281="nulová",J281,0)</f>
        <v>0</v>
      </c>
      <c r="BJ281" s="20" t="s">
        <v>83</v>
      </c>
      <c r="BK281" s="188">
        <f>ROUND(I281*H281,2)</f>
        <v>0</v>
      </c>
      <c r="BL281" s="20" t="s">
        <v>158</v>
      </c>
      <c r="BM281" s="187" t="s">
        <v>678</v>
      </c>
    </row>
    <row r="282" spans="1:65" s="2" customFormat="1" ht="16.5" customHeight="1">
      <c r="A282" s="37"/>
      <c r="B282" s="38"/>
      <c r="C282" s="216" t="s">
        <v>679</v>
      </c>
      <c r="D282" s="216" t="s">
        <v>162</v>
      </c>
      <c r="E282" s="217" t="s">
        <v>680</v>
      </c>
      <c r="F282" s="218" t="s">
        <v>681</v>
      </c>
      <c r="G282" s="219" t="s">
        <v>129</v>
      </c>
      <c r="H282" s="220">
        <v>26</v>
      </c>
      <c r="I282" s="221"/>
      <c r="J282" s="222">
        <f>ROUND(I282*H282,2)</f>
        <v>0</v>
      </c>
      <c r="K282" s="218" t="s">
        <v>19</v>
      </c>
      <c r="L282" s="223"/>
      <c r="M282" s="224" t="s">
        <v>19</v>
      </c>
      <c r="N282" s="225" t="s">
        <v>46</v>
      </c>
      <c r="O282" s="67"/>
      <c r="P282" s="185">
        <f>O282*H282</f>
        <v>0</v>
      </c>
      <c r="Q282" s="185">
        <v>0</v>
      </c>
      <c r="R282" s="185">
        <f>Q282*H282</f>
        <v>0</v>
      </c>
      <c r="S282" s="185">
        <v>0</v>
      </c>
      <c r="T282" s="186">
        <f>S282*H282</f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187" t="s">
        <v>165</v>
      </c>
      <c r="AT282" s="187" t="s">
        <v>162</v>
      </c>
      <c r="AU282" s="187" t="s">
        <v>85</v>
      </c>
      <c r="AY282" s="20" t="s">
        <v>122</v>
      </c>
      <c r="BE282" s="188">
        <f>IF(N282="základní",J282,0)</f>
        <v>0</v>
      </c>
      <c r="BF282" s="188">
        <f>IF(N282="snížená",J282,0)</f>
        <v>0</v>
      </c>
      <c r="BG282" s="188">
        <f>IF(N282="zákl. přenesená",J282,0)</f>
        <v>0</v>
      </c>
      <c r="BH282" s="188">
        <f>IF(N282="sníž. přenesená",J282,0)</f>
        <v>0</v>
      </c>
      <c r="BI282" s="188">
        <f>IF(N282="nulová",J282,0)</f>
        <v>0</v>
      </c>
      <c r="BJ282" s="20" t="s">
        <v>83</v>
      </c>
      <c r="BK282" s="188">
        <f>ROUND(I282*H282,2)</f>
        <v>0</v>
      </c>
      <c r="BL282" s="20" t="s">
        <v>158</v>
      </c>
      <c r="BM282" s="187" t="s">
        <v>682</v>
      </c>
    </row>
    <row r="283" spans="1:65" s="2" customFormat="1" ht="16.5" customHeight="1">
      <c r="A283" s="37"/>
      <c r="B283" s="38"/>
      <c r="C283" s="176" t="s">
        <v>683</v>
      </c>
      <c r="D283" s="176" t="s">
        <v>126</v>
      </c>
      <c r="E283" s="177" t="s">
        <v>684</v>
      </c>
      <c r="F283" s="178" t="s">
        <v>685</v>
      </c>
      <c r="G283" s="179" t="s">
        <v>129</v>
      </c>
      <c r="H283" s="180">
        <v>2</v>
      </c>
      <c r="I283" s="181"/>
      <c r="J283" s="182">
        <f>ROUND(I283*H283,2)</f>
        <v>0</v>
      </c>
      <c r="K283" s="178" t="s">
        <v>19</v>
      </c>
      <c r="L283" s="42"/>
      <c r="M283" s="183" t="s">
        <v>19</v>
      </c>
      <c r="N283" s="184" t="s">
        <v>46</v>
      </c>
      <c r="O283" s="67"/>
      <c r="P283" s="185">
        <f>O283*H283</f>
        <v>0</v>
      </c>
      <c r="Q283" s="185">
        <v>0</v>
      </c>
      <c r="R283" s="185">
        <f>Q283*H283</f>
        <v>0</v>
      </c>
      <c r="S283" s="185">
        <v>0</v>
      </c>
      <c r="T283" s="186">
        <f>S283*H283</f>
        <v>0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187" t="s">
        <v>131</v>
      </c>
      <c r="AT283" s="187" t="s">
        <v>126</v>
      </c>
      <c r="AU283" s="187" t="s">
        <v>85</v>
      </c>
      <c r="AY283" s="20" t="s">
        <v>122</v>
      </c>
      <c r="BE283" s="188">
        <f>IF(N283="základní",J283,0)</f>
        <v>0</v>
      </c>
      <c r="BF283" s="188">
        <f>IF(N283="snížená",J283,0)</f>
        <v>0</v>
      </c>
      <c r="BG283" s="188">
        <f>IF(N283="zákl. přenesená",J283,0)</f>
        <v>0</v>
      </c>
      <c r="BH283" s="188">
        <f>IF(N283="sníž. přenesená",J283,0)</f>
        <v>0</v>
      </c>
      <c r="BI283" s="188">
        <f>IF(N283="nulová",J283,0)</f>
        <v>0</v>
      </c>
      <c r="BJ283" s="20" t="s">
        <v>83</v>
      </c>
      <c r="BK283" s="188">
        <f>ROUND(I283*H283,2)</f>
        <v>0</v>
      </c>
      <c r="BL283" s="20" t="s">
        <v>131</v>
      </c>
      <c r="BM283" s="187" t="s">
        <v>686</v>
      </c>
    </row>
    <row r="284" spans="1:65" s="2" customFormat="1" ht="16.5" customHeight="1">
      <c r="A284" s="37"/>
      <c r="B284" s="38"/>
      <c r="C284" s="176" t="s">
        <v>687</v>
      </c>
      <c r="D284" s="176" t="s">
        <v>126</v>
      </c>
      <c r="E284" s="177" t="s">
        <v>688</v>
      </c>
      <c r="F284" s="178" t="s">
        <v>689</v>
      </c>
      <c r="G284" s="179" t="s">
        <v>690</v>
      </c>
      <c r="H284" s="180">
        <v>12</v>
      </c>
      <c r="I284" s="181"/>
      <c r="J284" s="182">
        <f>ROUND(I284*H284,2)</f>
        <v>0</v>
      </c>
      <c r="K284" s="178" t="s">
        <v>130</v>
      </c>
      <c r="L284" s="42"/>
      <c r="M284" s="183" t="s">
        <v>19</v>
      </c>
      <c r="N284" s="184" t="s">
        <v>46</v>
      </c>
      <c r="O284" s="67"/>
      <c r="P284" s="185">
        <f>O284*H284</f>
        <v>0</v>
      </c>
      <c r="Q284" s="185">
        <v>0</v>
      </c>
      <c r="R284" s="185">
        <f>Q284*H284</f>
        <v>0</v>
      </c>
      <c r="S284" s="185">
        <v>0</v>
      </c>
      <c r="T284" s="186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187" t="s">
        <v>158</v>
      </c>
      <c r="AT284" s="187" t="s">
        <v>126</v>
      </c>
      <c r="AU284" s="187" t="s">
        <v>85</v>
      </c>
      <c r="AY284" s="20" t="s">
        <v>122</v>
      </c>
      <c r="BE284" s="188">
        <f>IF(N284="základní",J284,0)</f>
        <v>0</v>
      </c>
      <c r="BF284" s="188">
        <f>IF(N284="snížená",J284,0)</f>
        <v>0</v>
      </c>
      <c r="BG284" s="188">
        <f>IF(N284="zákl. přenesená",J284,0)</f>
        <v>0</v>
      </c>
      <c r="BH284" s="188">
        <f>IF(N284="sníž. přenesená",J284,0)</f>
        <v>0</v>
      </c>
      <c r="BI284" s="188">
        <f>IF(N284="nulová",J284,0)</f>
        <v>0</v>
      </c>
      <c r="BJ284" s="20" t="s">
        <v>83</v>
      </c>
      <c r="BK284" s="188">
        <f>ROUND(I284*H284,2)</f>
        <v>0</v>
      </c>
      <c r="BL284" s="20" t="s">
        <v>158</v>
      </c>
      <c r="BM284" s="187" t="s">
        <v>691</v>
      </c>
    </row>
    <row r="285" spans="1:65" s="2" customFormat="1" ht="11.25">
      <c r="A285" s="37"/>
      <c r="B285" s="38"/>
      <c r="C285" s="39"/>
      <c r="D285" s="189" t="s">
        <v>133</v>
      </c>
      <c r="E285" s="39"/>
      <c r="F285" s="190" t="s">
        <v>692</v>
      </c>
      <c r="G285" s="39"/>
      <c r="H285" s="39"/>
      <c r="I285" s="191"/>
      <c r="J285" s="39"/>
      <c r="K285" s="39"/>
      <c r="L285" s="42"/>
      <c r="M285" s="192"/>
      <c r="N285" s="193"/>
      <c r="O285" s="67"/>
      <c r="P285" s="67"/>
      <c r="Q285" s="67"/>
      <c r="R285" s="67"/>
      <c r="S285" s="67"/>
      <c r="T285" s="68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T285" s="20" t="s">
        <v>133</v>
      </c>
      <c r="AU285" s="20" t="s">
        <v>85</v>
      </c>
    </row>
    <row r="286" spans="1:65" s="2" customFormat="1" ht="16.5" customHeight="1">
      <c r="A286" s="37"/>
      <c r="B286" s="38"/>
      <c r="C286" s="176" t="s">
        <v>693</v>
      </c>
      <c r="D286" s="176" t="s">
        <v>126</v>
      </c>
      <c r="E286" s="177" t="s">
        <v>694</v>
      </c>
      <c r="F286" s="178" t="s">
        <v>695</v>
      </c>
      <c r="G286" s="179" t="s">
        <v>129</v>
      </c>
      <c r="H286" s="180">
        <v>2</v>
      </c>
      <c r="I286" s="181"/>
      <c r="J286" s="182">
        <f>ROUND(I286*H286,2)</f>
        <v>0</v>
      </c>
      <c r="K286" s="178" t="s">
        <v>19</v>
      </c>
      <c r="L286" s="42"/>
      <c r="M286" s="183" t="s">
        <v>19</v>
      </c>
      <c r="N286" s="184" t="s">
        <v>46</v>
      </c>
      <c r="O286" s="67"/>
      <c r="P286" s="185">
        <f>O286*H286</f>
        <v>0</v>
      </c>
      <c r="Q286" s="185">
        <v>0</v>
      </c>
      <c r="R286" s="185">
        <f>Q286*H286</f>
        <v>0</v>
      </c>
      <c r="S286" s="185">
        <v>0</v>
      </c>
      <c r="T286" s="186">
        <f>S286*H286</f>
        <v>0</v>
      </c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R286" s="187" t="s">
        <v>131</v>
      </c>
      <c r="AT286" s="187" t="s">
        <v>126</v>
      </c>
      <c r="AU286" s="187" t="s">
        <v>85</v>
      </c>
      <c r="AY286" s="20" t="s">
        <v>122</v>
      </c>
      <c r="BE286" s="188">
        <f>IF(N286="základní",J286,0)</f>
        <v>0</v>
      </c>
      <c r="BF286" s="188">
        <f>IF(N286="snížená",J286,0)</f>
        <v>0</v>
      </c>
      <c r="BG286" s="188">
        <f>IF(N286="zákl. přenesená",J286,0)</f>
        <v>0</v>
      </c>
      <c r="BH286" s="188">
        <f>IF(N286="sníž. přenesená",J286,0)</f>
        <v>0</v>
      </c>
      <c r="BI286" s="188">
        <f>IF(N286="nulová",J286,0)</f>
        <v>0</v>
      </c>
      <c r="BJ286" s="20" t="s">
        <v>83</v>
      </c>
      <c r="BK286" s="188">
        <f>ROUND(I286*H286,2)</f>
        <v>0</v>
      </c>
      <c r="BL286" s="20" t="s">
        <v>131</v>
      </c>
      <c r="BM286" s="187" t="s">
        <v>696</v>
      </c>
    </row>
    <row r="287" spans="1:65" s="2" customFormat="1" ht="16.5" customHeight="1">
      <c r="A287" s="37"/>
      <c r="B287" s="38"/>
      <c r="C287" s="216" t="s">
        <v>697</v>
      </c>
      <c r="D287" s="216" t="s">
        <v>162</v>
      </c>
      <c r="E287" s="217" t="s">
        <v>698</v>
      </c>
      <c r="F287" s="218" t="s">
        <v>699</v>
      </c>
      <c r="G287" s="219" t="s">
        <v>129</v>
      </c>
      <c r="H287" s="220">
        <v>2</v>
      </c>
      <c r="I287" s="221"/>
      <c r="J287" s="222">
        <f>ROUND(I287*H287,2)</f>
        <v>0</v>
      </c>
      <c r="K287" s="218" t="s">
        <v>19</v>
      </c>
      <c r="L287" s="223"/>
      <c r="M287" s="224" t="s">
        <v>19</v>
      </c>
      <c r="N287" s="225" t="s">
        <v>46</v>
      </c>
      <c r="O287" s="67"/>
      <c r="P287" s="185">
        <f>O287*H287</f>
        <v>0</v>
      </c>
      <c r="Q287" s="185">
        <v>0</v>
      </c>
      <c r="R287" s="185">
        <f>Q287*H287</f>
        <v>0</v>
      </c>
      <c r="S287" s="185">
        <v>0</v>
      </c>
      <c r="T287" s="186">
        <f>S287*H287</f>
        <v>0</v>
      </c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R287" s="187" t="s">
        <v>165</v>
      </c>
      <c r="AT287" s="187" t="s">
        <v>162</v>
      </c>
      <c r="AU287" s="187" t="s">
        <v>85</v>
      </c>
      <c r="AY287" s="20" t="s">
        <v>122</v>
      </c>
      <c r="BE287" s="188">
        <f>IF(N287="základní",J287,0)</f>
        <v>0</v>
      </c>
      <c r="BF287" s="188">
        <f>IF(N287="snížená",J287,0)</f>
        <v>0</v>
      </c>
      <c r="BG287" s="188">
        <f>IF(N287="zákl. přenesená",J287,0)</f>
        <v>0</v>
      </c>
      <c r="BH287" s="188">
        <f>IF(N287="sníž. přenesená",J287,0)</f>
        <v>0</v>
      </c>
      <c r="BI287" s="188">
        <f>IF(N287="nulová",J287,0)</f>
        <v>0</v>
      </c>
      <c r="BJ287" s="20" t="s">
        <v>83</v>
      </c>
      <c r="BK287" s="188">
        <f>ROUND(I287*H287,2)</f>
        <v>0</v>
      </c>
      <c r="BL287" s="20" t="s">
        <v>158</v>
      </c>
      <c r="BM287" s="187" t="s">
        <v>700</v>
      </c>
    </row>
    <row r="288" spans="1:65" s="2" customFormat="1" ht="16.5" customHeight="1">
      <c r="A288" s="37"/>
      <c r="B288" s="38"/>
      <c r="C288" s="176" t="s">
        <v>701</v>
      </c>
      <c r="D288" s="176" t="s">
        <v>126</v>
      </c>
      <c r="E288" s="177" t="s">
        <v>702</v>
      </c>
      <c r="F288" s="178" t="s">
        <v>703</v>
      </c>
      <c r="G288" s="179" t="s">
        <v>129</v>
      </c>
      <c r="H288" s="180">
        <v>12</v>
      </c>
      <c r="I288" s="181"/>
      <c r="J288" s="182">
        <f>ROUND(I288*H288,2)</f>
        <v>0</v>
      </c>
      <c r="K288" s="178" t="s">
        <v>130</v>
      </c>
      <c r="L288" s="42"/>
      <c r="M288" s="183" t="s">
        <v>19</v>
      </c>
      <c r="N288" s="184" t="s">
        <v>46</v>
      </c>
      <c r="O288" s="67"/>
      <c r="P288" s="185">
        <f>O288*H288</f>
        <v>0</v>
      </c>
      <c r="Q288" s="185">
        <v>0</v>
      </c>
      <c r="R288" s="185">
        <f>Q288*H288</f>
        <v>0</v>
      </c>
      <c r="S288" s="185">
        <v>2.5000000000000001E-3</v>
      </c>
      <c r="T288" s="186">
        <f>S288*H288</f>
        <v>0.03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187" t="s">
        <v>158</v>
      </c>
      <c r="AT288" s="187" t="s">
        <v>126</v>
      </c>
      <c r="AU288" s="187" t="s">
        <v>85</v>
      </c>
      <c r="AY288" s="20" t="s">
        <v>122</v>
      </c>
      <c r="BE288" s="188">
        <f>IF(N288="základní",J288,0)</f>
        <v>0</v>
      </c>
      <c r="BF288" s="188">
        <f>IF(N288="snížená",J288,0)</f>
        <v>0</v>
      </c>
      <c r="BG288" s="188">
        <f>IF(N288="zákl. přenesená",J288,0)</f>
        <v>0</v>
      </c>
      <c r="BH288" s="188">
        <f>IF(N288="sníž. přenesená",J288,0)</f>
        <v>0</v>
      </c>
      <c r="BI288" s="188">
        <f>IF(N288="nulová",J288,0)</f>
        <v>0</v>
      </c>
      <c r="BJ288" s="20" t="s">
        <v>83</v>
      </c>
      <c r="BK288" s="188">
        <f>ROUND(I288*H288,2)</f>
        <v>0</v>
      </c>
      <c r="BL288" s="20" t="s">
        <v>158</v>
      </c>
      <c r="BM288" s="187" t="s">
        <v>704</v>
      </c>
    </row>
    <row r="289" spans="1:65" s="2" customFormat="1" ht="11.25">
      <c r="A289" s="37"/>
      <c r="B289" s="38"/>
      <c r="C289" s="39"/>
      <c r="D289" s="189" t="s">
        <v>133</v>
      </c>
      <c r="E289" s="39"/>
      <c r="F289" s="190" t="s">
        <v>705</v>
      </c>
      <c r="G289" s="39"/>
      <c r="H289" s="39"/>
      <c r="I289" s="191"/>
      <c r="J289" s="39"/>
      <c r="K289" s="39"/>
      <c r="L289" s="42"/>
      <c r="M289" s="192"/>
      <c r="N289" s="193"/>
      <c r="O289" s="67"/>
      <c r="P289" s="67"/>
      <c r="Q289" s="67"/>
      <c r="R289" s="67"/>
      <c r="S289" s="67"/>
      <c r="T289" s="68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T289" s="20" t="s">
        <v>133</v>
      </c>
      <c r="AU289" s="20" t="s">
        <v>85</v>
      </c>
    </row>
    <row r="290" spans="1:65" s="2" customFormat="1" ht="16.5" customHeight="1">
      <c r="A290" s="37"/>
      <c r="B290" s="38"/>
      <c r="C290" s="176" t="s">
        <v>706</v>
      </c>
      <c r="D290" s="176" t="s">
        <v>126</v>
      </c>
      <c r="E290" s="177" t="s">
        <v>707</v>
      </c>
      <c r="F290" s="178" t="s">
        <v>708</v>
      </c>
      <c r="G290" s="179" t="s">
        <v>129</v>
      </c>
      <c r="H290" s="180">
        <v>6</v>
      </c>
      <c r="I290" s="181"/>
      <c r="J290" s="182">
        <f>ROUND(I290*H290,2)</f>
        <v>0</v>
      </c>
      <c r="K290" s="178" t="s">
        <v>130</v>
      </c>
      <c r="L290" s="42"/>
      <c r="M290" s="183" t="s">
        <v>19</v>
      </c>
      <c r="N290" s="184" t="s">
        <v>46</v>
      </c>
      <c r="O290" s="67"/>
      <c r="P290" s="185">
        <f>O290*H290</f>
        <v>0</v>
      </c>
      <c r="Q290" s="185">
        <v>0</v>
      </c>
      <c r="R290" s="185">
        <f>Q290*H290</f>
        <v>0</v>
      </c>
      <c r="S290" s="185">
        <v>0</v>
      </c>
      <c r="T290" s="186">
        <f>S290*H290</f>
        <v>0</v>
      </c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R290" s="187" t="s">
        <v>158</v>
      </c>
      <c r="AT290" s="187" t="s">
        <v>126</v>
      </c>
      <c r="AU290" s="187" t="s">
        <v>85</v>
      </c>
      <c r="AY290" s="20" t="s">
        <v>122</v>
      </c>
      <c r="BE290" s="188">
        <f>IF(N290="základní",J290,0)</f>
        <v>0</v>
      </c>
      <c r="BF290" s="188">
        <f>IF(N290="snížená",J290,0)</f>
        <v>0</v>
      </c>
      <c r="BG290" s="188">
        <f>IF(N290="zákl. přenesená",J290,0)</f>
        <v>0</v>
      </c>
      <c r="BH290" s="188">
        <f>IF(N290="sníž. přenesená",J290,0)</f>
        <v>0</v>
      </c>
      <c r="BI290" s="188">
        <f>IF(N290="nulová",J290,0)</f>
        <v>0</v>
      </c>
      <c r="BJ290" s="20" t="s">
        <v>83</v>
      </c>
      <c r="BK290" s="188">
        <f>ROUND(I290*H290,2)</f>
        <v>0</v>
      </c>
      <c r="BL290" s="20" t="s">
        <v>158</v>
      </c>
      <c r="BM290" s="187" t="s">
        <v>709</v>
      </c>
    </row>
    <row r="291" spans="1:65" s="2" customFormat="1" ht="11.25">
      <c r="A291" s="37"/>
      <c r="B291" s="38"/>
      <c r="C291" s="39"/>
      <c r="D291" s="189" t="s">
        <v>133</v>
      </c>
      <c r="E291" s="39"/>
      <c r="F291" s="190" t="s">
        <v>710</v>
      </c>
      <c r="G291" s="39"/>
      <c r="H291" s="39"/>
      <c r="I291" s="191"/>
      <c r="J291" s="39"/>
      <c r="K291" s="39"/>
      <c r="L291" s="42"/>
      <c r="M291" s="192"/>
      <c r="N291" s="193"/>
      <c r="O291" s="67"/>
      <c r="P291" s="67"/>
      <c r="Q291" s="67"/>
      <c r="R291" s="67"/>
      <c r="S291" s="67"/>
      <c r="T291" s="68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T291" s="20" t="s">
        <v>133</v>
      </c>
      <c r="AU291" s="20" t="s">
        <v>85</v>
      </c>
    </row>
    <row r="292" spans="1:65" s="2" customFormat="1" ht="16.5" customHeight="1">
      <c r="A292" s="37"/>
      <c r="B292" s="38"/>
      <c r="C292" s="176" t="s">
        <v>711</v>
      </c>
      <c r="D292" s="176" t="s">
        <v>126</v>
      </c>
      <c r="E292" s="177" t="s">
        <v>712</v>
      </c>
      <c r="F292" s="178" t="s">
        <v>713</v>
      </c>
      <c r="G292" s="179" t="s">
        <v>129</v>
      </c>
      <c r="H292" s="180">
        <v>6</v>
      </c>
      <c r="I292" s="181"/>
      <c r="J292" s="182">
        <f>ROUND(I292*H292,2)</f>
        <v>0</v>
      </c>
      <c r="K292" s="178" t="s">
        <v>130</v>
      </c>
      <c r="L292" s="42"/>
      <c r="M292" s="183" t="s">
        <v>19</v>
      </c>
      <c r="N292" s="184" t="s">
        <v>46</v>
      </c>
      <c r="O292" s="67"/>
      <c r="P292" s="185">
        <f>O292*H292</f>
        <v>0</v>
      </c>
      <c r="Q292" s="185">
        <v>0</v>
      </c>
      <c r="R292" s="185">
        <f>Q292*H292</f>
        <v>0</v>
      </c>
      <c r="S292" s="185">
        <v>0</v>
      </c>
      <c r="T292" s="186">
        <f>S292*H292</f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187" t="s">
        <v>158</v>
      </c>
      <c r="AT292" s="187" t="s">
        <v>126</v>
      </c>
      <c r="AU292" s="187" t="s">
        <v>85</v>
      </c>
      <c r="AY292" s="20" t="s">
        <v>122</v>
      </c>
      <c r="BE292" s="188">
        <f>IF(N292="základní",J292,0)</f>
        <v>0</v>
      </c>
      <c r="BF292" s="188">
        <f>IF(N292="snížená",J292,0)</f>
        <v>0</v>
      </c>
      <c r="BG292" s="188">
        <f>IF(N292="zákl. přenesená",J292,0)</f>
        <v>0</v>
      </c>
      <c r="BH292" s="188">
        <f>IF(N292="sníž. přenesená",J292,0)</f>
        <v>0</v>
      </c>
      <c r="BI292" s="188">
        <f>IF(N292="nulová",J292,0)</f>
        <v>0</v>
      </c>
      <c r="BJ292" s="20" t="s">
        <v>83</v>
      </c>
      <c r="BK292" s="188">
        <f>ROUND(I292*H292,2)</f>
        <v>0</v>
      </c>
      <c r="BL292" s="20" t="s">
        <v>158</v>
      </c>
      <c r="BM292" s="187" t="s">
        <v>714</v>
      </c>
    </row>
    <row r="293" spans="1:65" s="2" customFormat="1" ht="11.25">
      <c r="A293" s="37"/>
      <c r="B293" s="38"/>
      <c r="C293" s="39"/>
      <c r="D293" s="189" t="s">
        <v>133</v>
      </c>
      <c r="E293" s="39"/>
      <c r="F293" s="190" t="s">
        <v>715</v>
      </c>
      <c r="G293" s="39"/>
      <c r="H293" s="39"/>
      <c r="I293" s="191"/>
      <c r="J293" s="39"/>
      <c r="K293" s="39"/>
      <c r="L293" s="42"/>
      <c r="M293" s="192"/>
      <c r="N293" s="193"/>
      <c r="O293" s="67"/>
      <c r="P293" s="67"/>
      <c r="Q293" s="67"/>
      <c r="R293" s="67"/>
      <c r="S293" s="67"/>
      <c r="T293" s="68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T293" s="20" t="s">
        <v>133</v>
      </c>
      <c r="AU293" s="20" t="s">
        <v>85</v>
      </c>
    </row>
    <row r="294" spans="1:65" s="2" customFormat="1" ht="16.5" customHeight="1">
      <c r="A294" s="37"/>
      <c r="B294" s="38"/>
      <c r="C294" s="216" t="s">
        <v>716</v>
      </c>
      <c r="D294" s="216" t="s">
        <v>162</v>
      </c>
      <c r="E294" s="217" t="s">
        <v>717</v>
      </c>
      <c r="F294" s="218" t="s">
        <v>718</v>
      </c>
      <c r="G294" s="219" t="s">
        <v>129</v>
      </c>
      <c r="H294" s="220">
        <v>6</v>
      </c>
      <c r="I294" s="221"/>
      <c r="J294" s="222">
        <f>ROUND(I294*H294,2)</f>
        <v>0</v>
      </c>
      <c r="K294" s="218" t="s">
        <v>130</v>
      </c>
      <c r="L294" s="223"/>
      <c r="M294" s="224" t="s">
        <v>19</v>
      </c>
      <c r="N294" s="225" t="s">
        <v>46</v>
      </c>
      <c r="O294" s="67"/>
      <c r="P294" s="185">
        <f>O294*H294</f>
        <v>0</v>
      </c>
      <c r="Q294" s="185">
        <v>6.4000000000000005E-4</v>
      </c>
      <c r="R294" s="185">
        <f>Q294*H294</f>
        <v>3.8400000000000005E-3</v>
      </c>
      <c r="S294" s="185">
        <v>0</v>
      </c>
      <c r="T294" s="186">
        <f>S294*H294</f>
        <v>0</v>
      </c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R294" s="187" t="s">
        <v>165</v>
      </c>
      <c r="AT294" s="187" t="s">
        <v>162</v>
      </c>
      <c r="AU294" s="187" t="s">
        <v>85</v>
      </c>
      <c r="AY294" s="20" t="s">
        <v>122</v>
      </c>
      <c r="BE294" s="188">
        <f>IF(N294="základní",J294,0)</f>
        <v>0</v>
      </c>
      <c r="BF294" s="188">
        <f>IF(N294="snížená",J294,0)</f>
        <v>0</v>
      </c>
      <c r="BG294" s="188">
        <f>IF(N294="zákl. přenesená",J294,0)</f>
        <v>0</v>
      </c>
      <c r="BH294" s="188">
        <f>IF(N294="sníž. přenesená",J294,0)</f>
        <v>0</v>
      </c>
      <c r="BI294" s="188">
        <f>IF(N294="nulová",J294,0)</f>
        <v>0</v>
      </c>
      <c r="BJ294" s="20" t="s">
        <v>83</v>
      </c>
      <c r="BK294" s="188">
        <f>ROUND(I294*H294,2)</f>
        <v>0</v>
      </c>
      <c r="BL294" s="20" t="s">
        <v>158</v>
      </c>
      <c r="BM294" s="187" t="s">
        <v>719</v>
      </c>
    </row>
    <row r="295" spans="1:65" s="2" customFormat="1" ht="16.5" customHeight="1">
      <c r="A295" s="37"/>
      <c r="B295" s="38"/>
      <c r="C295" s="176" t="s">
        <v>720</v>
      </c>
      <c r="D295" s="176" t="s">
        <v>126</v>
      </c>
      <c r="E295" s="177" t="s">
        <v>721</v>
      </c>
      <c r="F295" s="178" t="s">
        <v>722</v>
      </c>
      <c r="G295" s="179" t="s">
        <v>129</v>
      </c>
      <c r="H295" s="180">
        <v>6</v>
      </c>
      <c r="I295" s="181"/>
      <c r="J295" s="182">
        <f>ROUND(I295*H295,2)</f>
        <v>0</v>
      </c>
      <c r="K295" s="178" t="s">
        <v>130</v>
      </c>
      <c r="L295" s="42"/>
      <c r="M295" s="183" t="s">
        <v>19</v>
      </c>
      <c r="N295" s="184" t="s">
        <v>46</v>
      </c>
      <c r="O295" s="67"/>
      <c r="P295" s="185">
        <f>O295*H295</f>
        <v>0</v>
      </c>
      <c r="Q295" s="185">
        <v>0</v>
      </c>
      <c r="R295" s="185">
        <f>Q295*H295</f>
        <v>0</v>
      </c>
      <c r="S295" s="185">
        <v>2E-3</v>
      </c>
      <c r="T295" s="186">
        <f>S295*H295</f>
        <v>1.2E-2</v>
      </c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R295" s="187" t="s">
        <v>158</v>
      </c>
      <c r="AT295" s="187" t="s">
        <v>126</v>
      </c>
      <c r="AU295" s="187" t="s">
        <v>85</v>
      </c>
      <c r="AY295" s="20" t="s">
        <v>122</v>
      </c>
      <c r="BE295" s="188">
        <f>IF(N295="základní",J295,0)</f>
        <v>0</v>
      </c>
      <c r="BF295" s="188">
        <f>IF(N295="snížená",J295,0)</f>
        <v>0</v>
      </c>
      <c r="BG295" s="188">
        <f>IF(N295="zákl. přenesená",J295,0)</f>
        <v>0</v>
      </c>
      <c r="BH295" s="188">
        <f>IF(N295="sníž. přenesená",J295,0)</f>
        <v>0</v>
      </c>
      <c r="BI295" s="188">
        <f>IF(N295="nulová",J295,0)</f>
        <v>0</v>
      </c>
      <c r="BJ295" s="20" t="s">
        <v>83</v>
      </c>
      <c r="BK295" s="188">
        <f>ROUND(I295*H295,2)</f>
        <v>0</v>
      </c>
      <c r="BL295" s="20" t="s">
        <v>158</v>
      </c>
      <c r="BM295" s="187" t="s">
        <v>723</v>
      </c>
    </row>
    <row r="296" spans="1:65" s="2" customFormat="1" ht="11.25">
      <c r="A296" s="37"/>
      <c r="B296" s="38"/>
      <c r="C296" s="39"/>
      <c r="D296" s="189" t="s">
        <v>133</v>
      </c>
      <c r="E296" s="39"/>
      <c r="F296" s="190" t="s">
        <v>724</v>
      </c>
      <c r="G296" s="39"/>
      <c r="H296" s="39"/>
      <c r="I296" s="191"/>
      <c r="J296" s="39"/>
      <c r="K296" s="39"/>
      <c r="L296" s="42"/>
      <c r="M296" s="192"/>
      <c r="N296" s="193"/>
      <c r="O296" s="67"/>
      <c r="P296" s="67"/>
      <c r="Q296" s="67"/>
      <c r="R296" s="67"/>
      <c r="S296" s="67"/>
      <c r="T296" s="68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T296" s="20" t="s">
        <v>133</v>
      </c>
      <c r="AU296" s="20" t="s">
        <v>85</v>
      </c>
    </row>
    <row r="297" spans="1:65" s="2" customFormat="1" ht="24.2" customHeight="1">
      <c r="A297" s="37"/>
      <c r="B297" s="38"/>
      <c r="C297" s="176" t="s">
        <v>725</v>
      </c>
      <c r="D297" s="176" t="s">
        <v>126</v>
      </c>
      <c r="E297" s="177" t="s">
        <v>726</v>
      </c>
      <c r="F297" s="178" t="s">
        <v>727</v>
      </c>
      <c r="G297" s="179" t="s">
        <v>637</v>
      </c>
      <c r="H297" s="180">
        <v>6.0000000000000001E-3</v>
      </c>
      <c r="I297" s="181"/>
      <c r="J297" s="182">
        <f>ROUND(I297*H297,2)</f>
        <v>0</v>
      </c>
      <c r="K297" s="178" t="s">
        <v>130</v>
      </c>
      <c r="L297" s="42"/>
      <c r="M297" s="183" t="s">
        <v>19</v>
      </c>
      <c r="N297" s="184" t="s">
        <v>46</v>
      </c>
      <c r="O297" s="67"/>
      <c r="P297" s="185">
        <f>O297*H297</f>
        <v>0</v>
      </c>
      <c r="Q297" s="185">
        <v>0</v>
      </c>
      <c r="R297" s="185">
        <f>Q297*H297</f>
        <v>0</v>
      </c>
      <c r="S297" s="185">
        <v>0</v>
      </c>
      <c r="T297" s="186">
        <f>S297*H297</f>
        <v>0</v>
      </c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R297" s="187" t="s">
        <v>158</v>
      </c>
      <c r="AT297" s="187" t="s">
        <v>126</v>
      </c>
      <c r="AU297" s="187" t="s">
        <v>85</v>
      </c>
      <c r="AY297" s="20" t="s">
        <v>122</v>
      </c>
      <c r="BE297" s="188">
        <f>IF(N297="základní",J297,0)</f>
        <v>0</v>
      </c>
      <c r="BF297" s="188">
        <f>IF(N297="snížená",J297,0)</f>
        <v>0</v>
      </c>
      <c r="BG297" s="188">
        <f>IF(N297="zákl. přenesená",J297,0)</f>
        <v>0</v>
      </c>
      <c r="BH297" s="188">
        <f>IF(N297="sníž. přenesená",J297,0)</f>
        <v>0</v>
      </c>
      <c r="BI297" s="188">
        <f>IF(N297="nulová",J297,0)</f>
        <v>0</v>
      </c>
      <c r="BJ297" s="20" t="s">
        <v>83</v>
      </c>
      <c r="BK297" s="188">
        <f>ROUND(I297*H297,2)</f>
        <v>0</v>
      </c>
      <c r="BL297" s="20" t="s">
        <v>158</v>
      </c>
      <c r="BM297" s="187" t="s">
        <v>728</v>
      </c>
    </row>
    <row r="298" spans="1:65" s="2" customFormat="1" ht="11.25">
      <c r="A298" s="37"/>
      <c r="B298" s="38"/>
      <c r="C298" s="39"/>
      <c r="D298" s="189" t="s">
        <v>133</v>
      </c>
      <c r="E298" s="39"/>
      <c r="F298" s="190" t="s">
        <v>729</v>
      </c>
      <c r="G298" s="39"/>
      <c r="H298" s="39"/>
      <c r="I298" s="191"/>
      <c r="J298" s="39"/>
      <c r="K298" s="39"/>
      <c r="L298" s="42"/>
      <c r="M298" s="192"/>
      <c r="N298" s="193"/>
      <c r="O298" s="67"/>
      <c r="P298" s="67"/>
      <c r="Q298" s="67"/>
      <c r="R298" s="67"/>
      <c r="S298" s="67"/>
      <c r="T298" s="68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T298" s="20" t="s">
        <v>133</v>
      </c>
      <c r="AU298" s="20" t="s">
        <v>85</v>
      </c>
    </row>
    <row r="299" spans="1:65" s="12" customFormat="1" ht="25.9" customHeight="1">
      <c r="B299" s="160"/>
      <c r="C299" s="161"/>
      <c r="D299" s="162" t="s">
        <v>74</v>
      </c>
      <c r="E299" s="163" t="s">
        <v>162</v>
      </c>
      <c r="F299" s="163" t="s">
        <v>730</v>
      </c>
      <c r="G299" s="161"/>
      <c r="H299" s="161"/>
      <c r="I299" s="164"/>
      <c r="J299" s="165">
        <f>BK299</f>
        <v>0</v>
      </c>
      <c r="K299" s="161"/>
      <c r="L299" s="166"/>
      <c r="M299" s="167"/>
      <c r="N299" s="168"/>
      <c r="O299" s="168"/>
      <c r="P299" s="169">
        <f>P300+P303</f>
        <v>0</v>
      </c>
      <c r="Q299" s="168"/>
      <c r="R299" s="169">
        <f>R300+R303</f>
        <v>6.2593952000000008E-2</v>
      </c>
      <c r="S299" s="168"/>
      <c r="T299" s="170">
        <f>T300+T303</f>
        <v>7.3613199999999992</v>
      </c>
      <c r="AR299" s="171" t="s">
        <v>731</v>
      </c>
      <c r="AT299" s="172" t="s">
        <v>74</v>
      </c>
      <c r="AU299" s="172" t="s">
        <v>75</v>
      </c>
      <c r="AY299" s="171" t="s">
        <v>122</v>
      </c>
      <c r="BK299" s="173">
        <f>BK300+BK303</f>
        <v>0</v>
      </c>
    </row>
    <row r="300" spans="1:65" s="12" customFormat="1" ht="22.9" customHeight="1">
      <c r="B300" s="160"/>
      <c r="C300" s="161"/>
      <c r="D300" s="162" t="s">
        <v>74</v>
      </c>
      <c r="E300" s="174" t="s">
        <v>732</v>
      </c>
      <c r="F300" s="174" t="s">
        <v>733</v>
      </c>
      <c r="G300" s="161"/>
      <c r="H300" s="161"/>
      <c r="I300" s="164"/>
      <c r="J300" s="175">
        <f>BK300</f>
        <v>0</v>
      </c>
      <c r="K300" s="161"/>
      <c r="L300" s="166"/>
      <c r="M300" s="167"/>
      <c r="N300" s="168"/>
      <c r="O300" s="168"/>
      <c r="P300" s="169">
        <f>SUM(P301:P302)</f>
        <v>0</v>
      </c>
      <c r="Q300" s="168"/>
      <c r="R300" s="169">
        <f>SUM(R301:R302)</f>
        <v>0</v>
      </c>
      <c r="S300" s="168"/>
      <c r="T300" s="170">
        <f>SUM(T301:T302)</f>
        <v>0</v>
      </c>
      <c r="AR300" s="171" t="s">
        <v>731</v>
      </c>
      <c r="AT300" s="172" t="s">
        <v>74</v>
      </c>
      <c r="AU300" s="172" t="s">
        <v>83</v>
      </c>
      <c r="AY300" s="171" t="s">
        <v>122</v>
      </c>
      <c r="BK300" s="173">
        <f>SUM(BK301:BK302)</f>
        <v>0</v>
      </c>
    </row>
    <row r="301" spans="1:65" s="2" customFormat="1" ht="16.5" customHeight="1">
      <c r="A301" s="37"/>
      <c r="B301" s="38"/>
      <c r="C301" s="176" t="s">
        <v>734</v>
      </c>
      <c r="D301" s="176" t="s">
        <v>126</v>
      </c>
      <c r="E301" s="177" t="s">
        <v>735</v>
      </c>
      <c r="F301" s="178" t="s">
        <v>736</v>
      </c>
      <c r="G301" s="179" t="s">
        <v>129</v>
      </c>
      <c r="H301" s="180">
        <v>6</v>
      </c>
      <c r="I301" s="181"/>
      <c r="J301" s="182">
        <f>ROUND(I301*H301,2)</f>
        <v>0</v>
      </c>
      <c r="K301" s="178" t="s">
        <v>130</v>
      </c>
      <c r="L301" s="42"/>
      <c r="M301" s="183" t="s">
        <v>19</v>
      </c>
      <c r="N301" s="184" t="s">
        <v>46</v>
      </c>
      <c r="O301" s="67"/>
      <c r="P301" s="185">
        <f>O301*H301</f>
        <v>0</v>
      </c>
      <c r="Q301" s="185">
        <v>0</v>
      </c>
      <c r="R301" s="185">
        <f>Q301*H301</f>
        <v>0</v>
      </c>
      <c r="S301" s="185">
        <v>0</v>
      </c>
      <c r="T301" s="186">
        <f>S301*H301</f>
        <v>0</v>
      </c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R301" s="187" t="s">
        <v>468</v>
      </c>
      <c r="AT301" s="187" t="s">
        <v>126</v>
      </c>
      <c r="AU301" s="187" t="s">
        <v>85</v>
      </c>
      <c r="AY301" s="20" t="s">
        <v>122</v>
      </c>
      <c r="BE301" s="188">
        <f>IF(N301="základní",J301,0)</f>
        <v>0</v>
      </c>
      <c r="BF301" s="188">
        <f>IF(N301="snížená",J301,0)</f>
        <v>0</v>
      </c>
      <c r="BG301" s="188">
        <f>IF(N301="zákl. přenesená",J301,0)</f>
        <v>0</v>
      </c>
      <c r="BH301" s="188">
        <f>IF(N301="sníž. přenesená",J301,0)</f>
        <v>0</v>
      </c>
      <c r="BI301" s="188">
        <f>IF(N301="nulová",J301,0)</f>
        <v>0</v>
      </c>
      <c r="BJ301" s="20" t="s">
        <v>83</v>
      </c>
      <c r="BK301" s="188">
        <f>ROUND(I301*H301,2)</f>
        <v>0</v>
      </c>
      <c r="BL301" s="20" t="s">
        <v>468</v>
      </c>
      <c r="BM301" s="187" t="s">
        <v>737</v>
      </c>
    </row>
    <row r="302" spans="1:65" s="2" customFormat="1" ht="11.25">
      <c r="A302" s="37"/>
      <c r="B302" s="38"/>
      <c r="C302" s="39"/>
      <c r="D302" s="189" t="s">
        <v>133</v>
      </c>
      <c r="E302" s="39"/>
      <c r="F302" s="190" t="s">
        <v>738</v>
      </c>
      <c r="G302" s="39"/>
      <c r="H302" s="39"/>
      <c r="I302" s="191"/>
      <c r="J302" s="39"/>
      <c r="K302" s="39"/>
      <c r="L302" s="42"/>
      <c r="M302" s="192"/>
      <c r="N302" s="193"/>
      <c r="O302" s="67"/>
      <c r="P302" s="67"/>
      <c r="Q302" s="67"/>
      <c r="R302" s="67"/>
      <c r="S302" s="67"/>
      <c r="T302" s="68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T302" s="20" t="s">
        <v>133</v>
      </c>
      <c r="AU302" s="20" t="s">
        <v>85</v>
      </c>
    </row>
    <row r="303" spans="1:65" s="12" customFormat="1" ht="22.9" customHeight="1">
      <c r="B303" s="160"/>
      <c r="C303" s="161"/>
      <c r="D303" s="162" t="s">
        <v>74</v>
      </c>
      <c r="E303" s="174" t="s">
        <v>739</v>
      </c>
      <c r="F303" s="174" t="s">
        <v>740</v>
      </c>
      <c r="G303" s="161"/>
      <c r="H303" s="161"/>
      <c r="I303" s="164"/>
      <c r="J303" s="175">
        <f>BK303</f>
        <v>0</v>
      </c>
      <c r="K303" s="161"/>
      <c r="L303" s="166"/>
      <c r="M303" s="167"/>
      <c r="N303" s="168"/>
      <c r="O303" s="168"/>
      <c r="P303" s="169">
        <f>SUM(P304:P354)</f>
        <v>0</v>
      </c>
      <c r="Q303" s="168"/>
      <c r="R303" s="169">
        <f>SUM(R304:R354)</f>
        <v>6.2593952000000008E-2</v>
      </c>
      <c r="S303" s="168"/>
      <c r="T303" s="170">
        <f>SUM(T304:T354)</f>
        <v>7.3613199999999992</v>
      </c>
      <c r="AR303" s="171" t="s">
        <v>731</v>
      </c>
      <c r="AT303" s="172" t="s">
        <v>74</v>
      </c>
      <c r="AU303" s="172" t="s">
        <v>83</v>
      </c>
      <c r="AY303" s="171" t="s">
        <v>122</v>
      </c>
      <c r="BK303" s="173">
        <f>SUM(BK304:BK354)</f>
        <v>0</v>
      </c>
    </row>
    <row r="304" spans="1:65" s="2" customFormat="1" ht="24.2" customHeight="1">
      <c r="A304" s="37"/>
      <c r="B304" s="38"/>
      <c r="C304" s="176" t="s">
        <v>741</v>
      </c>
      <c r="D304" s="176" t="s">
        <v>126</v>
      </c>
      <c r="E304" s="177" t="s">
        <v>742</v>
      </c>
      <c r="F304" s="178" t="s">
        <v>743</v>
      </c>
      <c r="G304" s="179" t="s">
        <v>129</v>
      </c>
      <c r="H304" s="180">
        <v>2</v>
      </c>
      <c r="I304" s="181"/>
      <c r="J304" s="182">
        <f>ROUND(I304*H304,2)</f>
        <v>0</v>
      </c>
      <c r="K304" s="178" t="s">
        <v>130</v>
      </c>
      <c r="L304" s="42"/>
      <c r="M304" s="183" t="s">
        <v>19</v>
      </c>
      <c r="N304" s="184" t="s">
        <v>46</v>
      </c>
      <c r="O304" s="67"/>
      <c r="P304" s="185">
        <f>O304*H304</f>
        <v>0</v>
      </c>
      <c r="Q304" s="185">
        <v>6.123E-3</v>
      </c>
      <c r="R304" s="185">
        <f>Q304*H304</f>
        <v>1.2246E-2</v>
      </c>
      <c r="S304" s="185">
        <v>0</v>
      </c>
      <c r="T304" s="186">
        <f>S304*H304</f>
        <v>0</v>
      </c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R304" s="187" t="s">
        <v>468</v>
      </c>
      <c r="AT304" s="187" t="s">
        <v>126</v>
      </c>
      <c r="AU304" s="187" t="s">
        <v>85</v>
      </c>
      <c r="AY304" s="20" t="s">
        <v>122</v>
      </c>
      <c r="BE304" s="188">
        <f>IF(N304="základní",J304,0)</f>
        <v>0</v>
      </c>
      <c r="BF304" s="188">
        <f>IF(N304="snížená",J304,0)</f>
        <v>0</v>
      </c>
      <c r="BG304" s="188">
        <f>IF(N304="zákl. přenesená",J304,0)</f>
        <v>0</v>
      </c>
      <c r="BH304" s="188">
        <f>IF(N304="sníž. přenesená",J304,0)</f>
        <v>0</v>
      </c>
      <c r="BI304" s="188">
        <f>IF(N304="nulová",J304,0)</f>
        <v>0</v>
      </c>
      <c r="BJ304" s="20" t="s">
        <v>83</v>
      </c>
      <c r="BK304" s="188">
        <f>ROUND(I304*H304,2)</f>
        <v>0</v>
      </c>
      <c r="BL304" s="20" t="s">
        <v>468</v>
      </c>
      <c r="BM304" s="187" t="s">
        <v>744</v>
      </c>
    </row>
    <row r="305" spans="1:65" s="2" customFormat="1" ht="11.25">
      <c r="A305" s="37"/>
      <c r="B305" s="38"/>
      <c r="C305" s="39"/>
      <c r="D305" s="189" t="s">
        <v>133</v>
      </c>
      <c r="E305" s="39"/>
      <c r="F305" s="190" t="s">
        <v>745</v>
      </c>
      <c r="G305" s="39"/>
      <c r="H305" s="39"/>
      <c r="I305" s="191"/>
      <c r="J305" s="39"/>
      <c r="K305" s="39"/>
      <c r="L305" s="42"/>
      <c r="M305" s="192"/>
      <c r="N305" s="193"/>
      <c r="O305" s="67"/>
      <c r="P305" s="67"/>
      <c r="Q305" s="67"/>
      <c r="R305" s="67"/>
      <c r="S305" s="67"/>
      <c r="T305" s="68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T305" s="20" t="s">
        <v>133</v>
      </c>
      <c r="AU305" s="20" t="s">
        <v>85</v>
      </c>
    </row>
    <row r="306" spans="1:65" s="2" customFormat="1" ht="16.5" customHeight="1">
      <c r="A306" s="37"/>
      <c r="B306" s="38"/>
      <c r="C306" s="216" t="s">
        <v>746</v>
      </c>
      <c r="D306" s="216" t="s">
        <v>162</v>
      </c>
      <c r="E306" s="217" t="s">
        <v>747</v>
      </c>
      <c r="F306" s="218" t="s">
        <v>748</v>
      </c>
      <c r="G306" s="219" t="s">
        <v>157</v>
      </c>
      <c r="H306" s="220">
        <v>2.06</v>
      </c>
      <c r="I306" s="221"/>
      <c r="J306" s="222">
        <f>ROUND(I306*H306,2)</f>
        <v>0</v>
      </c>
      <c r="K306" s="218" t="s">
        <v>130</v>
      </c>
      <c r="L306" s="223"/>
      <c r="M306" s="224" t="s">
        <v>19</v>
      </c>
      <c r="N306" s="225" t="s">
        <v>46</v>
      </c>
      <c r="O306" s="67"/>
      <c r="P306" s="185">
        <f>O306*H306</f>
        <v>0</v>
      </c>
      <c r="Q306" s="185">
        <v>2.7599999999999999E-3</v>
      </c>
      <c r="R306" s="185">
        <f>Q306*H306</f>
        <v>5.6855999999999999E-3</v>
      </c>
      <c r="S306" s="185">
        <v>0</v>
      </c>
      <c r="T306" s="186">
        <f>S306*H306</f>
        <v>0</v>
      </c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R306" s="187" t="s">
        <v>606</v>
      </c>
      <c r="AT306" s="187" t="s">
        <v>162</v>
      </c>
      <c r="AU306" s="187" t="s">
        <v>85</v>
      </c>
      <c r="AY306" s="20" t="s">
        <v>122</v>
      </c>
      <c r="BE306" s="188">
        <f>IF(N306="základní",J306,0)</f>
        <v>0</v>
      </c>
      <c r="BF306" s="188">
        <f>IF(N306="snížená",J306,0)</f>
        <v>0</v>
      </c>
      <c r="BG306" s="188">
        <f>IF(N306="zákl. přenesená",J306,0)</f>
        <v>0</v>
      </c>
      <c r="BH306" s="188">
        <f>IF(N306="sníž. přenesená",J306,0)</f>
        <v>0</v>
      </c>
      <c r="BI306" s="188">
        <f>IF(N306="nulová",J306,0)</f>
        <v>0</v>
      </c>
      <c r="BJ306" s="20" t="s">
        <v>83</v>
      </c>
      <c r="BK306" s="188">
        <f>ROUND(I306*H306,2)</f>
        <v>0</v>
      </c>
      <c r="BL306" s="20" t="s">
        <v>606</v>
      </c>
      <c r="BM306" s="187" t="s">
        <v>749</v>
      </c>
    </row>
    <row r="307" spans="1:65" s="14" customFormat="1" ht="11.25">
      <c r="B307" s="205"/>
      <c r="C307" s="206"/>
      <c r="D307" s="196" t="s">
        <v>135</v>
      </c>
      <c r="E307" s="206"/>
      <c r="F307" s="208" t="s">
        <v>750</v>
      </c>
      <c r="G307" s="206"/>
      <c r="H307" s="209">
        <v>2.06</v>
      </c>
      <c r="I307" s="210"/>
      <c r="J307" s="206"/>
      <c r="K307" s="206"/>
      <c r="L307" s="211"/>
      <c r="M307" s="212"/>
      <c r="N307" s="213"/>
      <c r="O307" s="213"/>
      <c r="P307" s="213"/>
      <c r="Q307" s="213"/>
      <c r="R307" s="213"/>
      <c r="S307" s="213"/>
      <c r="T307" s="214"/>
      <c r="AT307" s="215" t="s">
        <v>135</v>
      </c>
      <c r="AU307" s="215" t="s">
        <v>85</v>
      </c>
      <c r="AV307" s="14" t="s">
        <v>85</v>
      </c>
      <c r="AW307" s="14" t="s">
        <v>4</v>
      </c>
      <c r="AX307" s="14" t="s">
        <v>83</v>
      </c>
      <c r="AY307" s="215" t="s">
        <v>122</v>
      </c>
    </row>
    <row r="308" spans="1:65" s="2" customFormat="1" ht="21.75" customHeight="1">
      <c r="A308" s="37"/>
      <c r="B308" s="38"/>
      <c r="C308" s="176" t="s">
        <v>751</v>
      </c>
      <c r="D308" s="176" t="s">
        <v>126</v>
      </c>
      <c r="E308" s="177" t="s">
        <v>752</v>
      </c>
      <c r="F308" s="178" t="s">
        <v>753</v>
      </c>
      <c r="G308" s="179" t="s">
        <v>129</v>
      </c>
      <c r="H308" s="180">
        <v>7.2</v>
      </c>
      <c r="I308" s="181"/>
      <c r="J308" s="182">
        <f>ROUND(I308*H308,2)</f>
        <v>0</v>
      </c>
      <c r="K308" s="178" t="s">
        <v>130</v>
      </c>
      <c r="L308" s="42"/>
      <c r="M308" s="183" t="s">
        <v>19</v>
      </c>
      <c r="N308" s="184" t="s">
        <v>46</v>
      </c>
      <c r="O308" s="67"/>
      <c r="P308" s="185">
        <f>O308*H308</f>
        <v>0</v>
      </c>
      <c r="Q308" s="185">
        <v>0</v>
      </c>
      <c r="R308" s="185">
        <f>Q308*H308</f>
        <v>0</v>
      </c>
      <c r="S308" s="185">
        <v>0.13800000000000001</v>
      </c>
      <c r="T308" s="186">
        <f>S308*H308</f>
        <v>0.99360000000000015</v>
      </c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R308" s="187" t="s">
        <v>468</v>
      </c>
      <c r="AT308" s="187" t="s">
        <v>126</v>
      </c>
      <c r="AU308" s="187" t="s">
        <v>85</v>
      </c>
      <c r="AY308" s="20" t="s">
        <v>122</v>
      </c>
      <c r="BE308" s="188">
        <f>IF(N308="základní",J308,0)</f>
        <v>0</v>
      </c>
      <c r="BF308" s="188">
        <f>IF(N308="snížená",J308,0)</f>
        <v>0</v>
      </c>
      <c r="BG308" s="188">
        <f>IF(N308="zákl. přenesená",J308,0)</f>
        <v>0</v>
      </c>
      <c r="BH308" s="188">
        <f>IF(N308="sníž. přenesená",J308,0)</f>
        <v>0</v>
      </c>
      <c r="BI308" s="188">
        <f>IF(N308="nulová",J308,0)</f>
        <v>0</v>
      </c>
      <c r="BJ308" s="20" t="s">
        <v>83</v>
      </c>
      <c r="BK308" s="188">
        <f>ROUND(I308*H308,2)</f>
        <v>0</v>
      </c>
      <c r="BL308" s="20" t="s">
        <v>468</v>
      </c>
      <c r="BM308" s="187" t="s">
        <v>754</v>
      </c>
    </row>
    <row r="309" spans="1:65" s="2" customFormat="1" ht="11.25">
      <c r="A309" s="37"/>
      <c r="B309" s="38"/>
      <c r="C309" s="39"/>
      <c r="D309" s="189" t="s">
        <v>133</v>
      </c>
      <c r="E309" s="39"/>
      <c r="F309" s="190" t="s">
        <v>755</v>
      </c>
      <c r="G309" s="39"/>
      <c r="H309" s="39"/>
      <c r="I309" s="191"/>
      <c r="J309" s="39"/>
      <c r="K309" s="39"/>
      <c r="L309" s="42"/>
      <c r="M309" s="192"/>
      <c r="N309" s="193"/>
      <c r="O309" s="67"/>
      <c r="P309" s="67"/>
      <c r="Q309" s="67"/>
      <c r="R309" s="67"/>
      <c r="S309" s="67"/>
      <c r="T309" s="68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T309" s="20" t="s">
        <v>133</v>
      </c>
      <c r="AU309" s="20" t="s">
        <v>85</v>
      </c>
    </row>
    <row r="310" spans="1:65" s="13" customFormat="1" ht="11.25">
      <c r="B310" s="194"/>
      <c r="C310" s="195"/>
      <c r="D310" s="196" t="s">
        <v>135</v>
      </c>
      <c r="E310" s="197" t="s">
        <v>19</v>
      </c>
      <c r="F310" s="198" t="s">
        <v>756</v>
      </c>
      <c r="G310" s="195"/>
      <c r="H310" s="197" t="s">
        <v>19</v>
      </c>
      <c r="I310" s="199"/>
      <c r="J310" s="195"/>
      <c r="K310" s="195"/>
      <c r="L310" s="200"/>
      <c r="M310" s="201"/>
      <c r="N310" s="202"/>
      <c r="O310" s="202"/>
      <c r="P310" s="202"/>
      <c r="Q310" s="202"/>
      <c r="R310" s="202"/>
      <c r="S310" s="202"/>
      <c r="T310" s="203"/>
      <c r="AT310" s="204" t="s">
        <v>135</v>
      </c>
      <c r="AU310" s="204" t="s">
        <v>85</v>
      </c>
      <c r="AV310" s="13" t="s">
        <v>83</v>
      </c>
      <c r="AW310" s="13" t="s">
        <v>34</v>
      </c>
      <c r="AX310" s="13" t="s">
        <v>75</v>
      </c>
      <c r="AY310" s="204" t="s">
        <v>122</v>
      </c>
    </row>
    <row r="311" spans="1:65" s="14" customFormat="1" ht="11.25">
      <c r="B311" s="205"/>
      <c r="C311" s="206"/>
      <c r="D311" s="196" t="s">
        <v>135</v>
      </c>
      <c r="E311" s="207" t="s">
        <v>19</v>
      </c>
      <c r="F311" s="208" t="s">
        <v>757</v>
      </c>
      <c r="G311" s="206"/>
      <c r="H311" s="209">
        <v>7.2</v>
      </c>
      <c r="I311" s="210"/>
      <c r="J311" s="206"/>
      <c r="K311" s="206"/>
      <c r="L311" s="211"/>
      <c r="M311" s="212"/>
      <c r="N311" s="213"/>
      <c r="O311" s="213"/>
      <c r="P311" s="213"/>
      <c r="Q311" s="213"/>
      <c r="R311" s="213"/>
      <c r="S311" s="213"/>
      <c r="T311" s="214"/>
      <c r="AT311" s="215" t="s">
        <v>135</v>
      </c>
      <c r="AU311" s="215" t="s">
        <v>85</v>
      </c>
      <c r="AV311" s="14" t="s">
        <v>85</v>
      </c>
      <c r="AW311" s="14" t="s">
        <v>34</v>
      </c>
      <c r="AX311" s="14" t="s">
        <v>75</v>
      </c>
      <c r="AY311" s="215" t="s">
        <v>122</v>
      </c>
    </row>
    <row r="312" spans="1:65" s="15" customFormat="1" ht="11.25">
      <c r="B312" s="226"/>
      <c r="C312" s="227"/>
      <c r="D312" s="196" t="s">
        <v>135</v>
      </c>
      <c r="E312" s="228" t="s">
        <v>19</v>
      </c>
      <c r="F312" s="229" t="s">
        <v>758</v>
      </c>
      <c r="G312" s="227"/>
      <c r="H312" s="230">
        <v>7.2</v>
      </c>
      <c r="I312" s="231"/>
      <c r="J312" s="227"/>
      <c r="K312" s="227"/>
      <c r="L312" s="232"/>
      <c r="M312" s="233"/>
      <c r="N312" s="234"/>
      <c r="O312" s="234"/>
      <c r="P312" s="234"/>
      <c r="Q312" s="234"/>
      <c r="R312" s="234"/>
      <c r="S312" s="234"/>
      <c r="T312" s="235"/>
      <c r="AT312" s="236" t="s">
        <v>135</v>
      </c>
      <c r="AU312" s="236" t="s">
        <v>85</v>
      </c>
      <c r="AV312" s="15" t="s">
        <v>131</v>
      </c>
      <c r="AW312" s="15" t="s">
        <v>34</v>
      </c>
      <c r="AX312" s="15" t="s">
        <v>83</v>
      </c>
      <c r="AY312" s="236" t="s">
        <v>122</v>
      </c>
    </row>
    <row r="313" spans="1:65" s="2" customFormat="1" ht="24.2" customHeight="1">
      <c r="A313" s="37"/>
      <c r="B313" s="38"/>
      <c r="C313" s="176" t="s">
        <v>759</v>
      </c>
      <c r="D313" s="176" t="s">
        <v>126</v>
      </c>
      <c r="E313" s="177" t="s">
        <v>760</v>
      </c>
      <c r="F313" s="178" t="s">
        <v>761</v>
      </c>
      <c r="G313" s="179" t="s">
        <v>129</v>
      </c>
      <c r="H313" s="180">
        <v>34</v>
      </c>
      <c r="I313" s="181"/>
      <c r="J313" s="182">
        <f>ROUND(I313*H313,2)</f>
        <v>0</v>
      </c>
      <c r="K313" s="178" t="s">
        <v>130</v>
      </c>
      <c r="L313" s="42"/>
      <c r="M313" s="183" t="s">
        <v>19</v>
      </c>
      <c r="N313" s="184" t="s">
        <v>46</v>
      </c>
      <c r="O313" s="67"/>
      <c r="P313" s="185">
        <f>O313*H313</f>
        <v>0</v>
      </c>
      <c r="Q313" s="185">
        <v>0</v>
      </c>
      <c r="R313" s="185">
        <f>Q313*H313</f>
        <v>0</v>
      </c>
      <c r="S313" s="185">
        <v>3.1E-2</v>
      </c>
      <c r="T313" s="186">
        <f>S313*H313</f>
        <v>1.054</v>
      </c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R313" s="187" t="s">
        <v>468</v>
      </c>
      <c r="AT313" s="187" t="s">
        <v>126</v>
      </c>
      <c r="AU313" s="187" t="s">
        <v>85</v>
      </c>
      <c r="AY313" s="20" t="s">
        <v>122</v>
      </c>
      <c r="BE313" s="188">
        <f>IF(N313="základní",J313,0)</f>
        <v>0</v>
      </c>
      <c r="BF313" s="188">
        <f>IF(N313="snížená",J313,0)</f>
        <v>0</v>
      </c>
      <c r="BG313" s="188">
        <f>IF(N313="zákl. přenesená",J313,0)</f>
        <v>0</v>
      </c>
      <c r="BH313" s="188">
        <f>IF(N313="sníž. přenesená",J313,0)</f>
        <v>0</v>
      </c>
      <c r="BI313" s="188">
        <f>IF(N313="nulová",J313,0)</f>
        <v>0</v>
      </c>
      <c r="BJ313" s="20" t="s">
        <v>83</v>
      </c>
      <c r="BK313" s="188">
        <f>ROUND(I313*H313,2)</f>
        <v>0</v>
      </c>
      <c r="BL313" s="20" t="s">
        <v>468</v>
      </c>
      <c r="BM313" s="187" t="s">
        <v>762</v>
      </c>
    </row>
    <row r="314" spans="1:65" s="2" customFormat="1" ht="11.25">
      <c r="A314" s="37"/>
      <c r="B314" s="38"/>
      <c r="C314" s="39"/>
      <c r="D314" s="189" t="s">
        <v>133</v>
      </c>
      <c r="E314" s="39"/>
      <c r="F314" s="190" t="s">
        <v>763</v>
      </c>
      <c r="G314" s="39"/>
      <c r="H314" s="39"/>
      <c r="I314" s="191"/>
      <c r="J314" s="39"/>
      <c r="K314" s="39"/>
      <c r="L314" s="42"/>
      <c r="M314" s="192"/>
      <c r="N314" s="193"/>
      <c r="O314" s="67"/>
      <c r="P314" s="67"/>
      <c r="Q314" s="67"/>
      <c r="R314" s="67"/>
      <c r="S314" s="67"/>
      <c r="T314" s="68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T314" s="20" t="s">
        <v>133</v>
      </c>
      <c r="AU314" s="20" t="s">
        <v>85</v>
      </c>
    </row>
    <row r="315" spans="1:65" s="2" customFormat="1" ht="16.5" customHeight="1">
      <c r="A315" s="37"/>
      <c r="B315" s="38"/>
      <c r="C315" s="176" t="s">
        <v>764</v>
      </c>
      <c r="D315" s="176" t="s">
        <v>126</v>
      </c>
      <c r="E315" s="177" t="s">
        <v>765</v>
      </c>
      <c r="F315" s="178" t="s">
        <v>766</v>
      </c>
      <c r="G315" s="179" t="s">
        <v>129</v>
      </c>
      <c r="H315" s="180">
        <v>296</v>
      </c>
      <c r="I315" s="181"/>
      <c r="J315" s="182">
        <f>ROUND(I315*H315,2)</f>
        <v>0</v>
      </c>
      <c r="K315" s="178" t="s">
        <v>130</v>
      </c>
      <c r="L315" s="42"/>
      <c r="M315" s="183" t="s">
        <v>19</v>
      </c>
      <c r="N315" s="184" t="s">
        <v>46</v>
      </c>
      <c r="O315" s="67"/>
      <c r="P315" s="185">
        <f>O315*H315</f>
        <v>0</v>
      </c>
      <c r="Q315" s="185">
        <v>8.1200000000000002E-7</v>
      </c>
      <c r="R315" s="185">
        <f>Q315*H315</f>
        <v>2.4035199999999999E-4</v>
      </c>
      <c r="S315" s="185">
        <v>5.6999999999999998E-4</v>
      </c>
      <c r="T315" s="186">
        <f>S315*H315</f>
        <v>0.16871999999999998</v>
      </c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R315" s="187" t="s">
        <v>468</v>
      </c>
      <c r="AT315" s="187" t="s">
        <v>126</v>
      </c>
      <c r="AU315" s="187" t="s">
        <v>85</v>
      </c>
      <c r="AY315" s="20" t="s">
        <v>122</v>
      </c>
      <c r="BE315" s="188">
        <f>IF(N315="základní",J315,0)</f>
        <v>0</v>
      </c>
      <c r="BF315" s="188">
        <f>IF(N315="snížená",J315,0)</f>
        <v>0</v>
      </c>
      <c r="BG315" s="188">
        <f>IF(N315="zákl. přenesená",J315,0)</f>
        <v>0</v>
      </c>
      <c r="BH315" s="188">
        <f>IF(N315="sníž. přenesená",J315,0)</f>
        <v>0</v>
      </c>
      <c r="BI315" s="188">
        <f>IF(N315="nulová",J315,0)</f>
        <v>0</v>
      </c>
      <c r="BJ315" s="20" t="s">
        <v>83</v>
      </c>
      <c r="BK315" s="188">
        <f>ROUND(I315*H315,2)</f>
        <v>0</v>
      </c>
      <c r="BL315" s="20" t="s">
        <v>468</v>
      </c>
      <c r="BM315" s="187" t="s">
        <v>767</v>
      </c>
    </row>
    <row r="316" spans="1:65" s="2" customFormat="1" ht="11.25">
      <c r="A316" s="37"/>
      <c r="B316" s="38"/>
      <c r="C316" s="39"/>
      <c r="D316" s="189" t="s">
        <v>133</v>
      </c>
      <c r="E316" s="39"/>
      <c r="F316" s="190" t="s">
        <v>768</v>
      </c>
      <c r="G316" s="39"/>
      <c r="H316" s="39"/>
      <c r="I316" s="191"/>
      <c r="J316" s="39"/>
      <c r="K316" s="39"/>
      <c r="L316" s="42"/>
      <c r="M316" s="192"/>
      <c r="N316" s="193"/>
      <c r="O316" s="67"/>
      <c r="P316" s="67"/>
      <c r="Q316" s="67"/>
      <c r="R316" s="67"/>
      <c r="S316" s="67"/>
      <c r="T316" s="68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T316" s="20" t="s">
        <v>133</v>
      </c>
      <c r="AU316" s="20" t="s">
        <v>85</v>
      </c>
    </row>
    <row r="317" spans="1:65" s="2" customFormat="1" ht="16.5" customHeight="1">
      <c r="A317" s="37"/>
      <c r="B317" s="38"/>
      <c r="C317" s="176" t="s">
        <v>123</v>
      </c>
      <c r="D317" s="176" t="s">
        <v>126</v>
      </c>
      <c r="E317" s="177" t="s">
        <v>769</v>
      </c>
      <c r="F317" s="178" t="s">
        <v>770</v>
      </c>
      <c r="G317" s="179" t="s">
        <v>157</v>
      </c>
      <c r="H317" s="180">
        <v>625</v>
      </c>
      <c r="I317" s="181"/>
      <c r="J317" s="182">
        <f>ROUND(I317*H317,2)</f>
        <v>0</v>
      </c>
      <c r="K317" s="178" t="s">
        <v>279</v>
      </c>
      <c r="L317" s="42"/>
      <c r="M317" s="183" t="s">
        <v>19</v>
      </c>
      <c r="N317" s="184" t="s">
        <v>46</v>
      </c>
      <c r="O317" s="67"/>
      <c r="P317" s="185">
        <f>O317*H317</f>
        <v>0</v>
      </c>
      <c r="Q317" s="185">
        <v>2.5599999999999999E-5</v>
      </c>
      <c r="R317" s="185">
        <f>Q317*H317</f>
        <v>1.6E-2</v>
      </c>
      <c r="S317" s="185">
        <v>3.0000000000000001E-3</v>
      </c>
      <c r="T317" s="186">
        <f>S317*H317</f>
        <v>1.875</v>
      </c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R317" s="187" t="s">
        <v>468</v>
      </c>
      <c r="AT317" s="187" t="s">
        <v>126</v>
      </c>
      <c r="AU317" s="187" t="s">
        <v>85</v>
      </c>
      <c r="AY317" s="20" t="s">
        <v>122</v>
      </c>
      <c r="BE317" s="188">
        <f>IF(N317="základní",J317,0)</f>
        <v>0</v>
      </c>
      <c r="BF317" s="188">
        <f>IF(N317="snížená",J317,0)</f>
        <v>0</v>
      </c>
      <c r="BG317" s="188">
        <f>IF(N317="zákl. přenesená",J317,0)</f>
        <v>0</v>
      </c>
      <c r="BH317" s="188">
        <f>IF(N317="sníž. přenesená",J317,0)</f>
        <v>0</v>
      </c>
      <c r="BI317" s="188">
        <f>IF(N317="nulová",J317,0)</f>
        <v>0</v>
      </c>
      <c r="BJ317" s="20" t="s">
        <v>83</v>
      </c>
      <c r="BK317" s="188">
        <f>ROUND(I317*H317,2)</f>
        <v>0</v>
      </c>
      <c r="BL317" s="20" t="s">
        <v>468</v>
      </c>
      <c r="BM317" s="187" t="s">
        <v>771</v>
      </c>
    </row>
    <row r="318" spans="1:65" s="2" customFormat="1" ht="11.25">
      <c r="A318" s="37"/>
      <c r="B318" s="38"/>
      <c r="C318" s="39"/>
      <c r="D318" s="189" t="s">
        <v>133</v>
      </c>
      <c r="E318" s="39"/>
      <c r="F318" s="190" t="s">
        <v>772</v>
      </c>
      <c r="G318" s="39"/>
      <c r="H318" s="39"/>
      <c r="I318" s="191"/>
      <c r="J318" s="39"/>
      <c r="K318" s="39"/>
      <c r="L318" s="42"/>
      <c r="M318" s="192"/>
      <c r="N318" s="193"/>
      <c r="O318" s="67"/>
      <c r="P318" s="67"/>
      <c r="Q318" s="67"/>
      <c r="R318" s="67"/>
      <c r="S318" s="67"/>
      <c r="T318" s="68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T318" s="20" t="s">
        <v>133</v>
      </c>
      <c r="AU318" s="20" t="s">
        <v>85</v>
      </c>
    </row>
    <row r="319" spans="1:65" s="13" customFormat="1" ht="11.25">
      <c r="B319" s="194"/>
      <c r="C319" s="195"/>
      <c r="D319" s="196" t="s">
        <v>135</v>
      </c>
      <c r="E319" s="197" t="s">
        <v>19</v>
      </c>
      <c r="F319" s="198" t="s">
        <v>773</v>
      </c>
      <c r="G319" s="195"/>
      <c r="H319" s="197" t="s">
        <v>19</v>
      </c>
      <c r="I319" s="199"/>
      <c r="J319" s="195"/>
      <c r="K319" s="195"/>
      <c r="L319" s="200"/>
      <c r="M319" s="201"/>
      <c r="N319" s="202"/>
      <c r="O319" s="202"/>
      <c r="P319" s="202"/>
      <c r="Q319" s="202"/>
      <c r="R319" s="202"/>
      <c r="S319" s="202"/>
      <c r="T319" s="203"/>
      <c r="AT319" s="204" t="s">
        <v>135</v>
      </c>
      <c r="AU319" s="204" t="s">
        <v>85</v>
      </c>
      <c r="AV319" s="13" t="s">
        <v>83</v>
      </c>
      <c r="AW319" s="13" t="s">
        <v>34</v>
      </c>
      <c r="AX319" s="13" t="s">
        <v>75</v>
      </c>
      <c r="AY319" s="204" t="s">
        <v>122</v>
      </c>
    </row>
    <row r="320" spans="1:65" s="14" customFormat="1" ht="11.25">
      <c r="B320" s="205"/>
      <c r="C320" s="206"/>
      <c r="D320" s="196" t="s">
        <v>135</v>
      </c>
      <c r="E320" s="207" t="s">
        <v>19</v>
      </c>
      <c r="F320" s="208" t="s">
        <v>774</v>
      </c>
      <c r="G320" s="206"/>
      <c r="H320" s="209">
        <v>13</v>
      </c>
      <c r="I320" s="210"/>
      <c r="J320" s="206"/>
      <c r="K320" s="206"/>
      <c r="L320" s="211"/>
      <c r="M320" s="212"/>
      <c r="N320" s="213"/>
      <c r="O320" s="213"/>
      <c r="P320" s="213"/>
      <c r="Q320" s="213"/>
      <c r="R320" s="213"/>
      <c r="S320" s="213"/>
      <c r="T320" s="214"/>
      <c r="AT320" s="215" t="s">
        <v>135</v>
      </c>
      <c r="AU320" s="215" t="s">
        <v>85</v>
      </c>
      <c r="AV320" s="14" t="s">
        <v>85</v>
      </c>
      <c r="AW320" s="14" t="s">
        <v>34</v>
      </c>
      <c r="AX320" s="14" t="s">
        <v>75</v>
      </c>
      <c r="AY320" s="215" t="s">
        <v>122</v>
      </c>
    </row>
    <row r="321" spans="2:51" s="13" customFormat="1" ht="11.25">
      <c r="B321" s="194"/>
      <c r="C321" s="195"/>
      <c r="D321" s="196" t="s">
        <v>135</v>
      </c>
      <c r="E321" s="197" t="s">
        <v>19</v>
      </c>
      <c r="F321" s="198" t="s">
        <v>775</v>
      </c>
      <c r="G321" s="195"/>
      <c r="H321" s="197" t="s">
        <v>19</v>
      </c>
      <c r="I321" s="199"/>
      <c r="J321" s="195"/>
      <c r="K321" s="195"/>
      <c r="L321" s="200"/>
      <c r="M321" s="201"/>
      <c r="N321" s="202"/>
      <c r="O321" s="202"/>
      <c r="P321" s="202"/>
      <c r="Q321" s="202"/>
      <c r="R321" s="202"/>
      <c r="S321" s="202"/>
      <c r="T321" s="203"/>
      <c r="AT321" s="204" t="s">
        <v>135</v>
      </c>
      <c r="AU321" s="204" t="s">
        <v>85</v>
      </c>
      <c r="AV321" s="13" t="s">
        <v>83</v>
      </c>
      <c r="AW321" s="13" t="s">
        <v>34</v>
      </c>
      <c r="AX321" s="13" t="s">
        <v>75</v>
      </c>
      <c r="AY321" s="204" t="s">
        <v>122</v>
      </c>
    </row>
    <row r="322" spans="2:51" s="14" customFormat="1" ht="11.25">
      <c r="B322" s="205"/>
      <c r="C322" s="206"/>
      <c r="D322" s="196" t="s">
        <v>135</v>
      </c>
      <c r="E322" s="207" t="s">
        <v>19</v>
      </c>
      <c r="F322" s="208" t="s">
        <v>242</v>
      </c>
      <c r="G322" s="206"/>
      <c r="H322" s="209">
        <v>38</v>
      </c>
      <c r="I322" s="210"/>
      <c r="J322" s="206"/>
      <c r="K322" s="206"/>
      <c r="L322" s="211"/>
      <c r="M322" s="212"/>
      <c r="N322" s="213"/>
      <c r="O322" s="213"/>
      <c r="P322" s="213"/>
      <c r="Q322" s="213"/>
      <c r="R322" s="213"/>
      <c r="S322" s="213"/>
      <c r="T322" s="214"/>
      <c r="AT322" s="215" t="s">
        <v>135</v>
      </c>
      <c r="AU322" s="215" t="s">
        <v>85</v>
      </c>
      <c r="AV322" s="14" t="s">
        <v>85</v>
      </c>
      <c r="AW322" s="14" t="s">
        <v>34</v>
      </c>
      <c r="AX322" s="14" t="s">
        <v>75</v>
      </c>
      <c r="AY322" s="215" t="s">
        <v>122</v>
      </c>
    </row>
    <row r="323" spans="2:51" s="13" customFormat="1" ht="11.25">
      <c r="B323" s="194"/>
      <c r="C323" s="195"/>
      <c r="D323" s="196" t="s">
        <v>135</v>
      </c>
      <c r="E323" s="197" t="s">
        <v>19</v>
      </c>
      <c r="F323" s="198" t="s">
        <v>776</v>
      </c>
      <c r="G323" s="195"/>
      <c r="H323" s="197" t="s">
        <v>19</v>
      </c>
      <c r="I323" s="199"/>
      <c r="J323" s="195"/>
      <c r="K323" s="195"/>
      <c r="L323" s="200"/>
      <c r="M323" s="201"/>
      <c r="N323" s="202"/>
      <c r="O323" s="202"/>
      <c r="P323" s="202"/>
      <c r="Q323" s="202"/>
      <c r="R323" s="202"/>
      <c r="S323" s="202"/>
      <c r="T323" s="203"/>
      <c r="AT323" s="204" t="s">
        <v>135</v>
      </c>
      <c r="AU323" s="204" t="s">
        <v>85</v>
      </c>
      <c r="AV323" s="13" t="s">
        <v>83</v>
      </c>
      <c r="AW323" s="13" t="s">
        <v>34</v>
      </c>
      <c r="AX323" s="13" t="s">
        <v>75</v>
      </c>
      <c r="AY323" s="204" t="s">
        <v>122</v>
      </c>
    </row>
    <row r="324" spans="2:51" s="16" customFormat="1" ht="11.25">
      <c r="B324" s="237"/>
      <c r="C324" s="238"/>
      <c r="D324" s="196" t="s">
        <v>135</v>
      </c>
      <c r="E324" s="239" t="s">
        <v>19</v>
      </c>
      <c r="F324" s="240" t="s">
        <v>777</v>
      </c>
      <c r="G324" s="238"/>
      <c r="H324" s="241">
        <v>51</v>
      </c>
      <c r="I324" s="242"/>
      <c r="J324" s="238"/>
      <c r="K324" s="238"/>
      <c r="L324" s="243"/>
      <c r="M324" s="244"/>
      <c r="N324" s="245"/>
      <c r="O324" s="245"/>
      <c r="P324" s="245"/>
      <c r="Q324" s="245"/>
      <c r="R324" s="245"/>
      <c r="S324" s="245"/>
      <c r="T324" s="246"/>
      <c r="AT324" s="247" t="s">
        <v>135</v>
      </c>
      <c r="AU324" s="247" t="s">
        <v>85</v>
      </c>
      <c r="AV324" s="16" t="s">
        <v>731</v>
      </c>
      <c r="AW324" s="16" t="s">
        <v>34</v>
      </c>
      <c r="AX324" s="16" t="s">
        <v>75</v>
      </c>
      <c r="AY324" s="247" t="s">
        <v>122</v>
      </c>
    </row>
    <row r="325" spans="2:51" s="13" customFormat="1" ht="11.25">
      <c r="B325" s="194"/>
      <c r="C325" s="195"/>
      <c r="D325" s="196" t="s">
        <v>135</v>
      </c>
      <c r="E325" s="197" t="s">
        <v>19</v>
      </c>
      <c r="F325" s="198" t="s">
        <v>778</v>
      </c>
      <c r="G325" s="195"/>
      <c r="H325" s="197" t="s">
        <v>19</v>
      </c>
      <c r="I325" s="199"/>
      <c r="J325" s="195"/>
      <c r="K325" s="195"/>
      <c r="L325" s="200"/>
      <c r="M325" s="201"/>
      <c r="N325" s="202"/>
      <c r="O325" s="202"/>
      <c r="P325" s="202"/>
      <c r="Q325" s="202"/>
      <c r="R325" s="202"/>
      <c r="S325" s="202"/>
      <c r="T325" s="203"/>
      <c r="AT325" s="204" t="s">
        <v>135</v>
      </c>
      <c r="AU325" s="204" t="s">
        <v>85</v>
      </c>
      <c r="AV325" s="13" t="s">
        <v>83</v>
      </c>
      <c r="AW325" s="13" t="s">
        <v>34</v>
      </c>
      <c r="AX325" s="13" t="s">
        <v>75</v>
      </c>
      <c r="AY325" s="204" t="s">
        <v>122</v>
      </c>
    </row>
    <row r="326" spans="2:51" s="14" customFormat="1" ht="11.25">
      <c r="B326" s="205"/>
      <c r="C326" s="206"/>
      <c r="D326" s="196" t="s">
        <v>135</v>
      </c>
      <c r="E326" s="207" t="s">
        <v>19</v>
      </c>
      <c r="F326" s="208" t="s">
        <v>779</v>
      </c>
      <c r="G326" s="206"/>
      <c r="H326" s="209">
        <v>130</v>
      </c>
      <c r="I326" s="210"/>
      <c r="J326" s="206"/>
      <c r="K326" s="206"/>
      <c r="L326" s="211"/>
      <c r="M326" s="212"/>
      <c r="N326" s="213"/>
      <c r="O326" s="213"/>
      <c r="P326" s="213"/>
      <c r="Q326" s="213"/>
      <c r="R326" s="213"/>
      <c r="S326" s="213"/>
      <c r="T326" s="214"/>
      <c r="AT326" s="215" t="s">
        <v>135</v>
      </c>
      <c r="AU326" s="215" t="s">
        <v>85</v>
      </c>
      <c r="AV326" s="14" t="s">
        <v>85</v>
      </c>
      <c r="AW326" s="14" t="s">
        <v>34</v>
      </c>
      <c r="AX326" s="14" t="s">
        <v>75</v>
      </c>
      <c r="AY326" s="215" t="s">
        <v>122</v>
      </c>
    </row>
    <row r="327" spans="2:51" s="13" customFormat="1" ht="11.25">
      <c r="B327" s="194"/>
      <c r="C327" s="195"/>
      <c r="D327" s="196" t="s">
        <v>135</v>
      </c>
      <c r="E327" s="197" t="s">
        <v>19</v>
      </c>
      <c r="F327" s="198" t="s">
        <v>780</v>
      </c>
      <c r="G327" s="195"/>
      <c r="H327" s="197" t="s">
        <v>19</v>
      </c>
      <c r="I327" s="199"/>
      <c r="J327" s="195"/>
      <c r="K327" s="195"/>
      <c r="L327" s="200"/>
      <c r="M327" s="201"/>
      <c r="N327" s="202"/>
      <c r="O327" s="202"/>
      <c r="P327" s="202"/>
      <c r="Q327" s="202"/>
      <c r="R327" s="202"/>
      <c r="S327" s="202"/>
      <c r="T327" s="203"/>
      <c r="AT327" s="204" t="s">
        <v>135</v>
      </c>
      <c r="AU327" s="204" t="s">
        <v>85</v>
      </c>
      <c r="AV327" s="13" t="s">
        <v>83</v>
      </c>
      <c r="AW327" s="13" t="s">
        <v>34</v>
      </c>
      <c r="AX327" s="13" t="s">
        <v>75</v>
      </c>
      <c r="AY327" s="204" t="s">
        <v>122</v>
      </c>
    </row>
    <row r="328" spans="2:51" s="14" customFormat="1" ht="11.25">
      <c r="B328" s="205"/>
      <c r="C328" s="206"/>
      <c r="D328" s="196" t="s">
        <v>135</v>
      </c>
      <c r="E328" s="207" t="s">
        <v>19</v>
      </c>
      <c r="F328" s="208" t="s">
        <v>781</v>
      </c>
      <c r="G328" s="206"/>
      <c r="H328" s="209">
        <v>22</v>
      </c>
      <c r="I328" s="210"/>
      <c r="J328" s="206"/>
      <c r="K328" s="206"/>
      <c r="L328" s="211"/>
      <c r="M328" s="212"/>
      <c r="N328" s="213"/>
      <c r="O328" s="213"/>
      <c r="P328" s="213"/>
      <c r="Q328" s="213"/>
      <c r="R328" s="213"/>
      <c r="S328" s="213"/>
      <c r="T328" s="214"/>
      <c r="AT328" s="215" t="s">
        <v>135</v>
      </c>
      <c r="AU328" s="215" t="s">
        <v>85</v>
      </c>
      <c r="AV328" s="14" t="s">
        <v>85</v>
      </c>
      <c r="AW328" s="14" t="s">
        <v>34</v>
      </c>
      <c r="AX328" s="14" t="s">
        <v>75</v>
      </c>
      <c r="AY328" s="215" t="s">
        <v>122</v>
      </c>
    </row>
    <row r="329" spans="2:51" s="13" customFormat="1" ht="11.25">
      <c r="B329" s="194"/>
      <c r="C329" s="195"/>
      <c r="D329" s="196" t="s">
        <v>135</v>
      </c>
      <c r="E329" s="197" t="s">
        <v>19</v>
      </c>
      <c r="F329" s="198" t="s">
        <v>782</v>
      </c>
      <c r="G329" s="195"/>
      <c r="H329" s="197" t="s">
        <v>19</v>
      </c>
      <c r="I329" s="199"/>
      <c r="J329" s="195"/>
      <c r="K329" s="195"/>
      <c r="L329" s="200"/>
      <c r="M329" s="201"/>
      <c r="N329" s="202"/>
      <c r="O329" s="202"/>
      <c r="P329" s="202"/>
      <c r="Q329" s="202"/>
      <c r="R329" s="202"/>
      <c r="S329" s="202"/>
      <c r="T329" s="203"/>
      <c r="AT329" s="204" t="s">
        <v>135</v>
      </c>
      <c r="AU329" s="204" t="s">
        <v>85</v>
      </c>
      <c r="AV329" s="13" t="s">
        <v>83</v>
      </c>
      <c r="AW329" s="13" t="s">
        <v>34</v>
      </c>
      <c r="AX329" s="13" t="s">
        <v>75</v>
      </c>
      <c r="AY329" s="204" t="s">
        <v>122</v>
      </c>
    </row>
    <row r="330" spans="2:51" s="14" customFormat="1" ht="11.25">
      <c r="B330" s="205"/>
      <c r="C330" s="206"/>
      <c r="D330" s="196" t="s">
        <v>135</v>
      </c>
      <c r="E330" s="207" t="s">
        <v>19</v>
      </c>
      <c r="F330" s="208" t="s">
        <v>783</v>
      </c>
      <c r="G330" s="206"/>
      <c r="H330" s="209">
        <v>50</v>
      </c>
      <c r="I330" s="210"/>
      <c r="J330" s="206"/>
      <c r="K330" s="206"/>
      <c r="L330" s="211"/>
      <c r="M330" s="212"/>
      <c r="N330" s="213"/>
      <c r="O330" s="213"/>
      <c r="P330" s="213"/>
      <c r="Q330" s="213"/>
      <c r="R330" s="213"/>
      <c r="S330" s="213"/>
      <c r="T330" s="214"/>
      <c r="AT330" s="215" t="s">
        <v>135</v>
      </c>
      <c r="AU330" s="215" t="s">
        <v>85</v>
      </c>
      <c r="AV330" s="14" t="s">
        <v>85</v>
      </c>
      <c r="AW330" s="14" t="s">
        <v>34</v>
      </c>
      <c r="AX330" s="14" t="s">
        <v>75</v>
      </c>
      <c r="AY330" s="215" t="s">
        <v>122</v>
      </c>
    </row>
    <row r="331" spans="2:51" s="13" customFormat="1" ht="11.25">
      <c r="B331" s="194"/>
      <c r="C331" s="195"/>
      <c r="D331" s="196" t="s">
        <v>135</v>
      </c>
      <c r="E331" s="197" t="s">
        <v>19</v>
      </c>
      <c r="F331" s="198" t="s">
        <v>784</v>
      </c>
      <c r="G331" s="195"/>
      <c r="H331" s="197" t="s">
        <v>19</v>
      </c>
      <c r="I331" s="199"/>
      <c r="J331" s="195"/>
      <c r="K331" s="195"/>
      <c r="L331" s="200"/>
      <c r="M331" s="201"/>
      <c r="N331" s="202"/>
      <c r="O331" s="202"/>
      <c r="P331" s="202"/>
      <c r="Q331" s="202"/>
      <c r="R331" s="202"/>
      <c r="S331" s="202"/>
      <c r="T331" s="203"/>
      <c r="AT331" s="204" t="s">
        <v>135</v>
      </c>
      <c r="AU331" s="204" t="s">
        <v>85</v>
      </c>
      <c r="AV331" s="13" t="s">
        <v>83</v>
      </c>
      <c r="AW331" s="13" t="s">
        <v>34</v>
      </c>
      <c r="AX331" s="13" t="s">
        <v>75</v>
      </c>
      <c r="AY331" s="204" t="s">
        <v>122</v>
      </c>
    </row>
    <row r="332" spans="2:51" s="14" customFormat="1" ht="11.25">
      <c r="B332" s="205"/>
      <c r="C332" s="206"/>
      <c r="D332" s="196" t="s">
        <v>135</v>
      </c>
      <c r="E332" s="207" t="s">
        <v>19</v>
      </c>
      <c r="F332" s="208" t="s">
        <v>785</v>
      </c>
      <c r="G332" s="206"/>
      <c r="H332" s="209">
        <v>105</v>
      </c>
      <c r="I332" s="210"/>
      <c r="J332" s="206"/>
      <c r="K332" s="206"/>
      <c r="L332" s="211"/>
      <c r="M332" s="212"/>
      <c r="N332" s="213"/>
      <c r="O332" s="213"/>
      <c r="P332" s="213"/>
      <c r="Q332" s="213"/>
      <c r="R332" s="213"/>
      <c r="S332" s="213"/>
      <c r="T332" s="214"/>
      <c r="AT332" s="215" t="s">
        <v>135</v>
      </c>
      <c r="AU332" s="215" t="s">
        <v>85</v>
      </c>
      <c r="AV332" s="14" t="s">
        <v>85</v>
      </c>
      <c r="AW332" s="14" t="s">
        <v>34</v>
      </c>
      <c r="AX332" s="14" t="s">
        <v>75</v>
      </c>
      <c r="AY332" s="215" t="s">
        <v>122</v>
      </c>
    </row>
    <row r="333" spans="2:51" s="13" customFormat="1" ht="11.25">
      <c r="B333" s="194"/>
      <c r="C333" s="195"/>
      <c r="D333" s="196" t="s">
        <v>135</v>
      </c>
      <c r="E333" s="197" t="s">
        <v>19</v>
      </c>
      <c r="F333" s="198" t="s">
        <v>786</v>
      </c>
      <c r="G333" s="195"/>
      <c r="H333" s="197" t="s">
        <v>19</v>
      </c>
      <c r="I333" s="199"/>
      <c r="J333" s="195"/>
      <c r="K333" s="195"/>
      <c r="L333" s="200"/>
      <c r="M333" s="201"/>
      <c r="N333" s="202"/>
      <c r="O333" s="202"/>
      <c r="P333" s="202"/>
      <c r="Q333" s="202"/>
      <c r="R333" s="202"/>
      <c r="S333" s="202"/>
      <c r="T333" s="203"/>
      <c r="AT333" s="204" t="s">
        <v>135</v>
      </c>
      <c r="AU333" s="204" t="s">
        <v>85</v>
      </c>
      <c r="AV333" s="13" t="s">
        <v>83</v>
      </c>
      <c r="AW333" s="13" t="s">
        <v>34</v>
      </c>
      <c r="AX333" s="13" t="s">
        <v>75</v>
      </c>
      <c r="AY333" s="204" t="s">
        <v>122</v>
      </c>
    </row>
    <row r="334" spans="2:51" s="14" customFormat="1" ht="11.25">
      <c r="B334" s="205"/>
      <c r="C334" s="206"/>
      <c r="D334" s="196" t="s">
        <v>135</v>
      </c>
      <c r="E334" s="207" t="s">
        <v>19</v>
      </c>
      <c r="F334" s="208" t="s">
        <v>787</v>
      </c>
      <c r="G334" s="206"/>
      <c r="H334" s="209">
        <v>55</v>
      </c>
      <c r="I334" s="210"/>
      <c r="J334" s="206"/>
      <c r="K334" s="206"/>
      <c r="L334" s="211"/>
      <c r="M334" s="212"/>
      <c r="N334" s="213"/>
      <c r="O334" s="213"/>
      <c r="P334" s="213"/>
      <c r="Q334" s="213"/>
      <c r="R334" s="213"/>
      <c r="S334" s="213"/>
      <c r="T334" s="214"/>
      <c r="AT334" s="215" t="s">
        <v>135</v>
      </c>
      <c r="AU334" s="215" t="s">
        <v>85</v>
      </c>
      <c r="AV334" s="14" t="s">
        <v>85</v>
      </c>
      <c r="AW334" s="14" t="s">
        <v>34</v>
      </c>
      <c r="AX334" s="14" t="s">
        <v>75</v>
      </c>
      <c r="AY334" s="215" t="s">
        <v>122</v>
      </c>
    </row>
    <row r="335" spans="2:51" s="13" customFormat="1" ht="11.25">
      <c r="B335" s="194"/>
      <c r="C335" s="195"/>
      <c r="D335" s="196" t="s">
        <v>135</v>
      </c>
      <c r="E335" s="197" t="s">
        <v>19</v>
      </c>
      <c r="F335" s="198" t="s">
        <v>788</v>
      </c>
      <c r="G335" s="195"/>
      <c r="H335" s="197" t="s">
        <v>19</v>
      </c>
      <c r="I335" s="199"/>
      <c r="J335" s="195"/>
      <c r="K335" s="195"/>
      <c r="L335" s="200"/>
      <c r="M335" s="201"/>
      <c r="N335" s="202"/>
      <c r="O335" s="202"/>
      <c r="P335" s="202"/>
      <c r="Q335" s="202"/>
      <c r="R335" s="202"/>
      <c r="S335" s="202"/>
      <c r="T335" s="203"/>
      <c r="AT335" s="204" t="s">
        <v>135</v>
      </c>
      <c r="AU335" s="204" t="s">
        <v>85</v>
      </c>
      <c r="AV335" s="13" t="s">
        <v>83</v>
      </c>
      <c r="AW335" s="13" t="s">
        <v>34</v>
      </c>
      <c r="AX335" s="13" t="s">
        <v>75</v>
      </c>
      <c r="AY335" s="204" t="s">
        <v>122</v>
      </c>
    </row>
    <row r="336" spans="2:51" s="14" customFormat="1" ht="11.25">
      <c r="B336" s="205"/>
      <c r="C336" s="206"/>
      <c r="D336" s="196" t="s">
        <v>135</v>
      </c>
      <c r="E336" s="207" t="s">
        <v>19</v>
      </c>
      <c r="F336" s="208" t="s">
        <v>789</v>
      </c>
      <c r="G336" s="206"/>
      <c r="H336" s="209">
        <v>30</v>
      </c>
      <c r="I336" s="210"/>
      <c r="J336" s="206"/>
      <c r="K336" s="206"/>
      <c r="L336" s="211"/>
      <c r="M336" s="212"/>
      <c r="N336" s="213"/>
      <c r="O336" s="213"/>
      <c r="P336" s="213"/>
      <c r="Q336" s="213"/>
      <c r="R336" s="213"/>
      <c r="S336" s="213"/>
      <c r="T336" s="214"/>
      <c r="AT336" s="215" t="s">
        <v>135</v>
      </c>
      <c r="AU336" s="215" t="s">
        <v>85</v>
      </c>
      <c r="AV336" s="14" t="s">
        <v>85</v>
      </c>
      <c r="AW336" s="14" t="s">
        <v>34</v>
      </c>
      <c r="AX336" s="14" t="s">
        <v>75</v>
      </c>
      <c r="AY336" s="215" t="s">
        <v>122</v>
      </c>
    </row>
    <row r="337" spans="1:65" s="13" customFormat="1" ht="11.25">
      <c r="B337" s="194"/>
      <c r="C337" s="195"/>
      <c r="D337" s="196" t="s">
        <v>135</v>
      </c>
      <c r="E337" s="197" t="s">
        <v>19</v>
      </c>
      <c r="F337" s="198" t="s">
        <v>790</v>
      </c>
      <c r="G337" s="195"/>
      <c r="H337" s="197" t="s">
        <v>19</v>
      </c>
      <c r="I337" s="199"/>
      <c r="J337" s="195"/>
      <c r="K337" s="195"/>
      <c r="L337" s="200"/>
      <c r="M337" s="201"/>
      <c r="N337" s="202"/>
      <c r="O337" s="202"/>
      <c r="P337" s="202"/>
      <c r="Q337" s="202"/>
      <c r="R337" s="202"/>
      <c r="S337" s="202"/>
      <c r="T337" s="203"/>
      <c r="AT337" s="204" t="s">
        <v>135</v>
      </c>
      <c r="AU337" s="204" t="s">
        <v>85</v>
      </c>
      <c r="AV337" s="13" t="s">
        <v>83</v>
      </c>
      <c r="AW337" s="13" t="s">
        <v>34</v>
      </c>
      <c r="AX337" s="13" t="s">
        <v>75</v>
      </c>
      <c r="AY337" s="204" t="s">
        <v>122</v>
      </c>
    </row>
    <row r="338" spans="1:65" s="14" customFormat="1" ht="11.25">
      <c r="B338" s="205"/>
      <c r="C338" s="206"/>
      <c r="D338" s="196" t="s">
        <v>135</v>
      </c>
      <c r="E338" s="207" t="s">
        <v>19</v>
      </c>
      <c r="F338" s="208" t="s">
        <v>791</v>
      </c>
      <c r="G338" s="206"/>
      <c r="H338" s="209">
        <v>176</v>
      </c>
      <c r="I338" s="210"/>
      <c r="J338" s="206"/>
      <c r="K338" s="206"/>
      <c r="L338" s="211"/>
      <c r="M338" s="212"/>
      <c r="N338" s="213"/>
      <c r="O338" s="213"/>
      <c r="P338" s="213"/>
      <c r="Q338" s="213"/>
      <c r="R338" s="213"/>
      <c r="S338" s="213"/>
      <c r="T338" s="214"/>
      <c r="AT338" s="215" t="s">
        <v>135</v>
      </c>
      <c r="AU338" s="215" t="s">
        <v>85</v>
      </c>
      <c r="AV338" s="14" t="s">
        <v>85</v>
      </c>
      <c r="AW338" s="14" t="s">
        <v>34</v>
      </c>
      <c r="AX338" s="14" t="s">
        <v>75</v>
      </c>
      <c r="AY338" s="215" t="s">
        <v>122</v>
      </c>
    </row>
    <row r="339" spans="1:65" s="13" customFormat="1" ht="11.25">
      <c r="B339" s="194"/>
      <c r="C339" s="195"/>
      <c r="D339" s="196" t="s">
        <v>135</v>
      </c>
      <c r="E339" s="197" t="s">
        <v>19</v>
      </c>
      <c r="F339" s="198" t="s">
        <v>792</v>
      </c>
      <c r="G339" s="195"/>
      <c r="H339" s="197" t="s">
        <v>19</v>
      </c>
      <c r="I339" s="199"/>
      <c r="J339" s="195"/>
      <c r="K339" s="195"/>
      <c r="L339" s="200"/>
      <c r="M339" s="201"/>
      <c r="N339" s="202"/>
      <c r="O339" s="202"/>
      <c r="P339" s="202"/>
      <c r="Q339" s="202"/>
      <c r="R339" s="202"/>
      <c r="S339" s="202"/>
      <c r="T339" s="203"/>
      <c r="AT339" s="204" t="s">
        <v>135</v>
      </c>
      <c r="AU339" s="204" t="s">
        <v>85</v>
      </c>
      <c r="AV339" s="13" t="s">
        <v>83</v>
      </c>
      <c r="AW339" s="13" t="s">
        <v>34</v>
      </c>
      <c r="AX339" s="13" t="s">
        <v>75</v>
      </c>
      <c r="AY339" s="204" t="s">
        <v>122</v>
      </c>
    </row>
    <row r="340" spans="1:65" s="14" customFormat="1" ht="11.25">
      <c r="B340" s="205"/>
      <c r="C340" s="206"/>
      <c r="D340" s="196" t="s">
        <v>135</v>
      </c>
      <c r="E340" s="207" t="s">
        <v>19</v>
      </c>
      <c r="F340" s="208" t="s">
        <v>793</v>
      </c>
      <c r="G340" s="206"/>
      <c r="H340" s="209">
        <v>6</v>
      </c>
      <c r="I340" s="210"/>
      <c r="J340" s="206"/>
      <c r="K340" s="206"/>
      <c r="L340" s="211"/>
      <c r="M340" s="212"/>
      <c r="N340" s="213"/>
      <c r="O340" s="213"/>
      <c r="P340" s="213"/>
      <c r="Q340" s="213"/>
      <c r="R340" s="213"/>
      <c r="S340" s="213"/>
      <c r="T340" s="214"/>
      <c r="AT340" s="215" t="s">
        <v>135</v>
      </c>
      <c r="AU340" s="215" t="s">
        <v>85</v>
      </c>
      <c r="AV340" s="14" t="s">
        <v>85</v>
      </c>
      <c r="AW340" s="14" t="s">
        <v>34</v>
      </c>
      <c r="AX340" s="14" t="s">
        <v>75</v>
      </c>
      <c r="AY340" s="215" t="s">
        <v>122</v>
      </c>
    </row>
    <row r="341" spans="1:65" s="16" customFormat="1" ht="11.25">
      <c r="B341" s="237"/>
      <c r="C341" s="238"/>
      <c r="D341" s="196" t="s">
        <v>135</v>
      </c>
      <c r="E341" s="239" t="s">
        <v>19</v>
      </c>
      <c r="F341" s="240" t="s">
        <v>777</v>
      </c>
      <c r="G341" s="238"/>
      <c r="H341" s="241">
        <v>574</v>
      </c>
      <c r="I341" s="242"/>
      <c r="J341" s="238"/>
      <c r="K341" s="238"/>
      <c r="L341" s="243"/>
      <c r="M341" s="244"/>
      <c r="N341" s="245"/>
      <c r="O341" s="245"/>
      <c r="P341" s="245"/>
      <c r="Q341" s="245"/>
      <c r="R341" s="245"/>
      <c r="S341" s="245"/>
      <c r="T341" s="246"/>
      <c r="AT341" s="247" t="s">
        <v>135</v>
      </c>
      <c r="AU341" s="247" t="s">
        <v>85</v>
      </c>
      <c r="AV341" s="16" t="s">
        <v>731</v>
      </c>
      <c r="AW341" s="16" t="s">
        <v>34</v>
      </c>
      <c r="AX341" s="16" t="s">
        <v>75</v>
      </c>
      <c r="AY341" s="247" t="s">
        <v>122</v>
      </c>
    </row>
    <row r="342" spans="1:65" s="15" customFormat="1" ht="11.25">
      <c r="B342" s="226"/>
      <c r="C342" s="227"/>
      <c r="D342" s="196" t="s">
        <v>135</v>
      </c>
      <c r="E342" s="228" t="s">
        <v>19</v>
      </c>
      <c r="F342" s="229" t="s">
        <v>758</v>
      </c>
      <c r="G342" s="227"/>
      <c r="H342" s="230">
        <v>625</v>
      </c>
      <c r="I342" s="231"/>
      <c r="J342" s="227"/>
      <c r="K342" s="227"/>
      <c r="L342" s="232"/>
      <c r="M342" s="233"/>
      <c r="N342" s="234"/>
      <c r="O342" s="234"/>
      <c r="P342" s="234"/>
      <c r="Q342" s="234"/>
      <c r="R342" s="234"/>
      <c r="S342" s="234"/>
      <c r="T342" s="235"/>
      <c r="AT342" s="236" t="s">
        <v>135</v>
      </c>
      <c r="AU342" s="236" t="s">
        <v>85</v>
      </c>
      <c r="AV342" s="15" t="s">
        <v>131</v>
      </c>
      <c r="AW342" s="15" t="s">
        <v>34</v>
      </c>
      <c r="AX342" s="15" t="s">
        <v>83</v>
      </c>
      <c r="AY342" s="236" t="s">
        <v>122</v>
      </c>
    </row>
    <row r="343" spans="1:65" s="2" customFormat="1" ht="16.5" customHeight="1">
      <c r="A343" s="37"/>
      <c r="B343" s="38"/>
      <c r="C343" s="176" t="s">
        <v>794</v>
      </c>
      <c r="D343" s="176" t="s">
        <v>126</v>
      </c>
      <c r="E343" s="177" t="s">
        <v>795</v>
      </c>
      <c r="F343" s="178" t="s">
        <v>796</v>
      </c>
      <c r="G343" s="179" t="s">
        <v>157</v>
      </c>
      <c r="H343" s="180">
        <v>345</v>
      </c>
      <c r="I343" s="181"/>
      <c r="J343" s="182">
        <f>ROUND(I343*H343,2)</f>
        <v>0</v>
      </c>
      <c r="K343" s="178" t="s">
        <v>130</v>
      </c>
      <c r="L343" s="42"/>
      <c r="M343" s="183" t="s">
        <v>19</v>
      </c>
      <c r="N343" s="184" t="s">
        <v>46</v>
      </c>
      <c r="O343" s="67"/>
      <c r="P343" s="185">
        <f>O343*H343</f>
        <v>0</v>
      </c>
      <c r="Q343" s="185">
        <v>1.7600000000000001E-5</v>
      </c>
      <c r="R343" s="185">
        <f>Q343*H343</f>
        <v>6.0720000000000001E-3</v>
      </c>
      <c r="S343" s="185">
        <v>3.0000000000000001E-3</v>
      </c>
      <c r="T343" s="186">
        <f>S343*H343</f>
        <v>1.0349999999999999</v>
      </c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R343" s="187" t="s">
        <v>468</v>
      </c>
      <c r="AT343" s="187" t="s">
        <v>126</v>
      </c>
      <c r="AU343" s="187" t="s">
        <v>85</v>
      </c>
      <c r="AY343" s="20" t="s">
        <v>122</v>
      </c>
      <c r="BE343" s="188">
        <f>IF(N343="základní",J343,0)</f>
        <v>0</v>
      </c>
      <c r="BF343" s="188">
        <f>IF(N343="snížená",J343,0)</f>
        <v>0</v>
      </c>
      <c r="BG343" s="188">
        <f>IF(N343="zákl. přenesená",J343,0)</f>
        <v>0</v>
      </c>
      <c r="BH343" s="188">
        <f>IF(N343="sníž. přenesená",J343,0)</f>
        <v>0</v>
      </c>
      <c r="BI343" s="188">
        <f>IF(N343="nulová",J343,0)</f>
        <v>0</v>
      </c>
      <c r="BJ343" s="20" t="s">
        <v>83</v>
      </c>
      <c r="BK343" s="188">
        <f>ROUND(I343*H343,2)</f>
        <v>0</v>
      </c>
      <c r="BL343" s="20" t="s">
        <v>468</v>
      </c>
      <c r="BM343" s="187" t="s">
        <v>797</v>
      </c>
    </row>
    <row r="344" spans="1:65" s="2" customFormat="1" ht="11.25">
      <c r="A344" s="37"/>
      <c r="B344" s="38"/>
      <c r="C344" s="39"/>
      <c r="D344" s="189" t="s">
        <v>133</v>
      </c>
      <c r="E344" s="39"/>
      <c r="F344" s="190" t="s">
        <v>798</v>
      </c>
      <c r="G344" s="39"/>
      <c r="H344" s="39"/>
      <c r="I344" s="191"/>
      <c r="J344" s="39"/>
      <c r="K344" s="39"/>
      <c r="L344" s="42"/>
      <c r="M344" s="192"/>
      <c r="N344" s="193"/>
      <c r="O344" s="67"/>
      <c r="P344" s="67"/>
      <c r="Q344" s="67"/>
      <c r="R344" s="67"/>
      <c r="S344" s="67"/>
      <c r="T344" s="68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T344" s="20" t="s">
        <v>133</v>
      </c>
      <c r="AU344" s="20" t="s">
        <v>85</v>
      </c>
    </row>
    <row r="345" spans="1:65" s="13" customFormat="1" ht="11.25">
      <c r="B345" s="194"/>
      <c r="C345" s="195"/>
      <c r="D345" s="196" t="s">
        <v>135</v>
      </c>
      <c r="E345" s="197" t="s">
        <v>19</v>
      </c>
      <c r="F345" s="198" t="s">
        <v>799</v>
      </c>
      <c r="G345" s="195"/>
      <c r="H345" s="197" t="s">
        <v>19</v>
      </c>
      <c r="I345" s="199"/>
      <c r="J345" s="195"/>
      <c r="K345" s="195"/>
      <c r="L345" s="200"/>
      <c r="M345" s="201"/>
      <c r="N345" s="202"/>
      <c r="O345" s="202"/>
      <c r="P345" s="202"/>
      <c r="Q345" s="202"/>
      <c r="R345" s="202"/>
      <c r="S345" s="202"/>
      <c r="T345" s="203"/>
      <c r="AT345" s="204" t="s">
        <v>135</v>
      </c>
      <c r="AU345" s="204" t="s">
        <v>85</v>
      </c>
      <c r="AV345" s="13" t="s">
        <v>83</v>
      </c>
      <c r="AW345" s="13" t="s">
        <v>34</v>
      </c>
      <c r="AX345" s="13" t="s">
        <v>75</v>
      </c>
      <c r="AY345" s="204" t="s">
        <v>122</v>
      </c>
    </row>
    <row r="346" spans="1:65" s="14" customFormat="1" ht="11.25">
      <c r="B346" s="205"/>
      <c r="C346" s="206"/>
      <c r="D346" s="196" t="s">
        <v>135</v>
      </c>
      <c r="E346" s="207" t="s">
        <v>19</v>
      </c>
      <c r="F346" s="208" t="s">
        <v>800</v>
      </c>
      <c r="G346" s="206"/>
      <c r="H346" s="209">
        <v>345</v>
      </c>
      <c r="I346" s="210"/>
      <c r="J346" s="206"/>
      <c r="K346" s="206"/>
      <c r="L346" s="211"/>
      <c r="M346" s="212"/>
      <c r="N346" s="213"/>
      <c r="O346" s="213"/>
      <c r="P346" s="213"/>
      <c r="Q346" s="213"/>
      <c r="R346" s="213"/>
      <c r="S346" s="213"/>
      <c r="T346" s="214"/>
      <c r="AT346" s="215" t="s">
        <v>135</v>
      </c>
      <c r="AU346" s="215" t="s">
        <v>85</v>
      </c>
      <c r="AV346" s="14" t="s">
        <v>85</v>
      </c>
      <c r="AW346" s="14" t="s">
        <v>34</v>
      </c>
      <c r="AX346" s="14" t="s">
        <v>83</v>
      </c>
      <c r="AY346" s="215" t="s">
        <v>122</v>
      </c>
    </row>
    <row r="347" spans="1:65" s="2" customFormat="1" ht="16.5" customHeight="1">
      <c r="A347" s="37"/>
      <c r="B347" s="38"/>
      <c r="C347" s="176" t="s">
        <v>801</v>
      </c>
      <c r="D347" s="176" t="s">
        <v>126</v>
      </c>
      <c r="E347" s="177" t="s">
        <v>802</v>
      </c>
      <c r="F347" s="178" t="s">
        <v>803</v>
      </c>
      <c r="G347" s="179" t="s">
        <v>157</v>
      </c>
      <c r="H347" s="180">
        <v>745</v>
      </c>
      <c r="I347" s="181"/>
      <c r="J347" s="182">
        <f>ROUND(I347*H347,2)</f>
        <v>0</v>
      </c>
      <c r="K347" s="178" t="s">
        <v>130</v>
      </c>
      <c r="L347" s="42"/>
      <c r="M347" s="183" t="s">
        <v>19</v>
      </c>
      <c r="N347" s="184" t="s">
        <v>46</v>
      </c>
      <c r="O347" s="67"/>
      <c r="P347" s="185">
        <f>O347*H347</f>
        <v>0</v>
      </c>
      <c r="Q347" s="185">
        <v>3.0000000000000001E-5</v>
      </c>
      <c r="R347" s="185">
        <f>Q347*H347</f>
        <v>2.2350000000000002E-2</v>
      </c>
      <c r="S347" s="185">
        <v>3.0000000000000001E-3</v>
      </c>
      <c r="T347" s="186">
        <f>S347*H347</f>
        <v>2.2349999999999999</v>
      </c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R347" s="187" t="s">
        <v>468</v>
      </c>
      <c r="AT347" s="187" t="s">
        <v>126</v>
      </c>
      <c r="AU347" s="187" t="s">
        <v>85</v>
      </c>
      <c r="AY347" s="20" t="s">
        <v>122</v>
      </c>
      <c r="BE347" s="188">
        <f>IF(N347="základní",J347,0)</f>
        <v>0</v>
      </c>
      <c r="BF347" s="188">
        <f>IF(N347="snížená",J347,0)</f>
        <v>0</v>
      </c>
      <c r="BG347" s="188">
        <f>IF(N347="zákl. přenesená",J347,0)</f>
        <v>0</v>
      </c>
      <c r="BH347" s="188">
        <f>IF(N347="sníž. přenesená",J347,0)</f>
        <v>0</v>
      </c>
      <c r="BI347" s="188">
        <f>IF(N347="nulová",J347,0)</f>
        <v>0</v>
      </c>
      <c r="BJ347" s="20" t="s">
        <v>83</v>
      </c>
      <c r="BK347" s="188">
        <f>ROUND(I347*H347,2)</f>
        <v>0</v>
      </c>
      <c r="BL347" s="20" t="s">
        <v>468</v>
      </c>
      <c r="BM347" s="187" t="s">
        <v>804</v>
      </c>
    </row>
    <row r="348" spans="1:65" s="2" customFormat="1" ht="11.25">
      <c r="A348" s="37"/>
      <c r="B348" s="38"/>
      <c r="C348" s="39"/>
      <c r="D348" s="189" t="s">
        <v>133</v>
      </c>
      <c r="E348" s="39"/>
      <c r="F348" s="190" t="s">
        <v>805</v>
      </c>
      <c r="G348" s="39"/>
      <c r="H348" s="39"/>
      <c r="I348" s="191"/>
      <c r="J348" s="39"/>
      <c r="K348" s="39"/>
      <c r="L348" s="42"/>
      <c r="M348" s="192"/>
      <c r="N348" s="193"/>
      <c r="O348" s="67"/>
      <c r="P348" s="67"/>
      <c r="Q348" s="67"/>
      <c r="R348" s="67"/>
      <c r="S348" s="67"/>
      <c r="T348" s="68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T348" s="20" t="s">
        <v>133</v>
      </c>
      <c r="AU348" s="20" t="s">
        <v>85</v>
      </c>
    </row>
    <row r="349" spans="1:65" s="2" customFormat="1" ht="21.75" customHeight="1">
      <c r="A349" s="37"/>
      <c r="B349" s="38"/>
      <c r="C349" s="176" t="s">
        <v>806</v>
      </c>
      <c r="D349" s="176" t="s">
        <v>126</v>
      </c>
      <c r="E349" s="177" t="s">
        <v>807</v>
      </c>
      <c r="F349" s="178" t="s">
        <v>808</v>
      </c>
      <c r="G349" s="179" t="s">
        <v>637</v>
      </c>
      <c r="H349" s="180">
        <v>7.3609999999999998</v>
      </c>
      <c r="I349" s="181"/>
      <c r="J349" s="182">
        <f>ROUND(I349*H349,2)</f>
        <v>0</v>
      </c>
      <c r="K349" s="178" t="s">
        <v>279</v>
      </c>
      <c r="L349" s="42"/>
      <c r="M349" s="183" t="s">
        <v>19</v>
      </c>
      <c r="N349" s="184" t="s">
        <v>46</v>
      </c>
      <c r="O349" s="67"/>
      <c r="P349" s="185">
        <f>O349*H349</f>
        <v>0</v>
      </c>
      <c r="Q349" s="185">
        <v>0</v>
      </c>
      <c r="R349" s="185">
        <f>Q349*H349</f>
        <v>0</v>
      </c>
      <c r="S349" s="185">
        <v>0</v>
      </c>
      <c r="T349" s="186">
        <f>S349*H349</f>
        <v>0</v>
      </c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R349" s="187" t="s">
        <v>468</v>
      </c>
      <c r="AT349" s="187" t="s">
        <v>126</v>
      </c>
      <c r="AU349" s="187" t="s">
        <v>85</v>
      </c>
      <c r="AY349" s="20" t="s">
        <v>122</v>
      </c>
      <c r="BE349" s="188">
        <f>IF(N349="základní",J349,0)</f>
        <v>0</v>
      </c>
      <c r="BF349" s="188">
        <f>IF(N349="snížená",J349,0)</f>
        <v>0</v>
      </c>
      <c r="BG349" s="188">
        <f>IF(N349="zákl. přenesená",J349,0)</f>
        <v>0</v>
      </c>
      <c r="BH349" s="188">
        <f>IF(N349="sníž. přenesená",J349,0)</f>
        <v>0</v>
      </c>
      <c r="BI349" s="188">
        <f>IF(N349="nulová",J349,0)</f>
        <v>0</v>
      </c>
      <c r="BJ349" s="20" t="s">
        <v>83</v>
      </c>
      <c r="BK349" s="188">
        <f>ROUND(I349*H349,2)</f>
        <v>0</v>
      </c>
      <c r="BL349" s="20" t="s">
        <v>468</v>
      </c>
      <c r="BM349" s="187" t="s">
        <v>809</v>
      </c>
    </row>
    <row r="350" spans="1:65" s="2" customFormat="1" ht="11.25">
      <c r="A350" s="37"/>
      <c r="B350" s="38"/>
      <c r="C350" s="39"/>
      <c r="D350" s="189" t="s">
        <v>133</v>
      </c>
      <c r="E350" s="39"/>
      <c r="F350" s="190" t="s">
        <v>810</v>
      </c>
      <c r="G350" s="39"/>
      <c r="H350" s="39"/>
      <c r="I350" s="191"/>
      <c r="J350" s="39"/>
      <c r="K350" s="39"/>
      <c r="L350" s="42"/>
      <c r="M350" s="192"/>
      <c r="N350" s="193"/>
      <c r="O350" s="67"/>
      <c r="P350" s="67"/>
      <c r="Q350" s="67"/>
      <c r="R350" s="67"/>
      <c r="S350" s="67"/>
      <c r="T350" s="68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T350" s="20" t="s">
        <v>133</v>
      </c>
      <c r="AU350" s="20" t="s">
        <v>85</v>
      </c>
    </row>
    <row r="351" spans="1:65" s="2" customFormat="1" ht="21.75" customHeight="1">
      <c r="A351" s="37"/>
      <c r="B351" s="38"/>
      <c r="C351" s="176" t="s">
        <v>811</v>
      </c>
      <c r="D351" s="176" t="s">
        <v>126</v>
      </c>
      <c r="E351" s="177" t="s">
        <v>812</v>
      </c>
      <c r="F351" s="178" t="s">
        <v>813</v>
      </c>
      <c r="G351" s="179" t="s">
        <v>637</v>
      </c>
      <c r="H351" s="180">
        <v>7.3609999999999998</v>
      </c>
      <c r="I351" s="181"/>
      <c r="J351" s="182">
        <f>ROUND(I351*H351,2)</f>
        <v>0</v>
      </c>
      <c r="K351" s="178" t="s">
        <v>130</v>
      </c>
      <c r="L351" s="42"/>
      <c r="M351" s="183" t="s">
        <v>19</v>
      </c>
      <c r="N351" s="184" t="s">
        <v>46</v>
      </c>
      <c r="O351" s="67"/>
      <c r="P351" s="185">
        <f>O351*H351</f>
        <v>0</v>
      </c>
      <c r="Q351" s="185">
        <v>0</v>
      </c>
      <c r="R351" s="185">
        <f>Q351*H351</f>
        <v>0</v>
      </c>
      <c r="S351" s="185">
        <v>0</v>
      </c>
      <c r="T351" s="186">
        <f>S351*H351</f>
        <v>0</v>
      </c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R351" s="187" t="s">
        <v>468</v>
      </c>
      <c r="AT351" s="187" t="s">
        <v>126</v>
      </c>
      <c r="AU351" s="187" t="s">
        <v>85</v>
      </c>
      <c r="AY351" s="20" t="s">
        <v>122</v>
      </c>
      <c r="BE351" s="188">
        <f>IF(N351="základní",J351,0)</f>
        <v>0</v>
      </c>
      <c r="BF351" s="188">
        <f>IF(N351="snížená",J351,0)</f>
        <v>0</v>
      </c>
      <c r="BG351" s="188">
        <f>IF(N351="zákl. přenesená",J351,0)</f>
        <v>0</v>
      </c>
      <c r="BH351" s="188">
        <f>IF(N351="sníž. přenesená",J351,0)</f>
        <v>0</v>
      </c>
      <c r="BI351" s="188">
        <f>IF(N351="nulová",J351,0)</f>
        <v>0</v>
      </c>
      <c r="BJ351" s="20" t="s">
        <v>83</v>
      </c>
      <c r="BK351" s="188">
        <f>ROUND(I351*H351,2)</f>
        <v>0</v>
      </c>
      <c r="BL351" s="20" t="s">
        <v>468</v>
      </c>
      <c r="BM351" s="187" t="s">
        <v>814</v>
      </c>
    </row>
    <row r="352" spans="1:65" s="2" customFormat="1" ht="11.25">
      <c r="A352" s="37"/>
      <c r="B352" s="38"/>
      <c r="C352" s="39"/>
      <c r="D352" s="189" t="s">
        <v>133</v>
      </c>
      <c r="E352" s="39"/>
      <c r="F352" s="190" t="s">
        <v>815</v>
      </c>
      <c r="G352" s="39"/>
      <c r="H352" s="39"/>
      <c r="I352" s="191"/>
      <c r="J352" s="39"/>
      <c r="K352" s="39"/>
      <c r="L352" s="42"/>
      <c r="M352" s="192"/>
      <c r="N352" s="193"/>
      <c r="O352" s="67"/>
      <c r="P352" s="67"/>
      <c r="Q352" s="67"/>
      <c r="R352" s="67"/>
      <c r="S352" s="67"/>
      <c r="T352" s="68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T352" s="20" t="s">
        <v>133</v>
      </c>
      <c r="AU352" s="20" t="s">
        <v>85</v>
      </c>
    </row>
    <row r="353" spans="1:65" s="2" customFormat="1" ht="24.2" customHeight="1">
      <c r="A353" s="37"/>
      <c r="B353" s="38"/>
      <c r="C353" s="176" t="s">
        <v>8</v>
      </c>
      <c r="D353" s="176" t="s">
        <v>126</v>
      </c>
      <c r="E353" s="177" t="s">
        <v>816</v>
      </c>
      <c r="F353" s="178" t="s">
        <v>817</v>
      </c>
      <c r="G353" s="179" t="s">
        <v>637</v>
      </c>
      <c r="H353" s="180">
        <v>7.3609999999999998</v>
      </c>
      <c r="I353" s="181"/>
      <c r="J353" s="182">
        <f>ROUND(I353*H353,2)</f>
        <v>0</v>
      </c>
      <c r="K353" s="178" t="s">
        <v>279</v>
      </c>
      <c r="L353" s="42"/>
      <c r="M353" s="183" t="s">
        <v>19</v>
      </c>
      <c r="N353" s="184" t="s">
        <v>46</v>
      </c>
      <c r="O353" s="67"/>
      <c r="P353" s="185">
        <f>O353*H353</f>
        <v>0</v>
      </c>
      <c r="Q353" s="185">
        <v>0</v>
      </c>
      <c r="R353" s="185">
        <f>Q353*H353</f>
        <v>0</v>
      </c>
      <c r="S353" s="185">
        <v>0</v>
      </c>
      <c r="T353" s="186">
        <f>S353*H353</f>
        <v>0</v>
      </c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R353" s="187" t="s">
        <v>468</v>
      </c>
      <c r="AT353" s="187" t="s">
        <v>126</v>
      </c>
      <c r="AU353" s="187" t="s">
        <v>85</v>
      </c>
      <c r="AY353" s="20" t="s">
        <v>122</v>
      </c>
      <c r="BE353" s="188">
        <f>IF(N353="základní",J353,0)</f>
        <v>0</v>
      </c>
      <c r="BF353" s="188">
        <f>IF(N353="snížená",J353,0)</f>
        <v>0</v>
      </c>
      <c r="BG353" s="188">
        <f>IF(N353="zákl. přenesená",J353,0)</f>
        <v>0</v>
      </c>
      <c r="BH353" s="188">
        <f>IF(N353="sníž. přenesená",J353,0)</f>
        <v>0</v>
      </c>
      <c r="BI353" s="188">
        <f>IF(N353="nulová",J353,0)</f>
        <v>0</v>
      </c>
      <c r="BJ353" s="20" t="s">
        <v>83</v>
      </c>
      <c r="BK353" s="188">
        <f>ROUND(I353*H353,2)</f>
        <v>0</v>
      </c>
      <c r="BL353" s="20" t="s">
        <v>468</v>
      </c>
      <c r="BM353" s="187" t="s">
        <v>818</v>
      </c>
    </row>
    <row r="354" spans="1:65" s="2" customFormat="1" ht="11.25">
      <c r="A354" s="37"/>
      <c r="B354" s="38"/>
      <c r="C354" s="39"/>
      <c r="D354" s="189" t="s">
        <v>133</v>
      </c>
      <c r="E354" s="39"/>
      <c r="F354" s="190" t="s">
        <v>819</v>
      </c>
      <c r="G354" s="39"/>
      <c r="H354" s="39"/>
      <c r="I354" s="191"/>
      <c r="J354" s="39"/>
      <c r="K354" s="39"/>
      <c r="L354" s="42"/>
      <c r="M354" s="248"/>
      <c r="N354" s="249"/>
      <c r="O354" s="250"/>
      <c r="P354" s="250"/>
      <c r="Q354" s="250"/>
      <c r="R354" s="250"/>
      <c r="S354" s="250"/>
      <c r="T354" s="251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T354" s="20" t="s">
        <v>133</v>
      </c>
      <c r="AU354" s="20" t="s">
        <v>85</v>
      </c>
    </row>
    <row r="355" spans="1:65" s="2" customFormat="1" ht="6.95" customHeight="1">
      <c r="A355" s="37"/>
      <c r="B355" s="50"/>
      <c r="C355" s="51"/>
      <c r="D355" s="51"/>
      <c r="E355" s="51"/>
      <c r="F355" s="51"/>
      <c r="G355" s="51"/>
      <c r="H355" s="51"/>
      <c r="I355" s="51"/>
      <c r="J355" s="51"/>
      <c r="K355" s="51"/>
      <c r="L355" s="42"/>
      <c r="M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</row>
  </sheetData>
  <sheetProtection algorithmName="SHA-512" hashValue="mjgHZcRnX3iZudWFbRt93sTIv1PUp/KmDj3vSLFN7ykTx1G5X/i0Q1XuhgmxuhkQJELnd8Hpfg88fRDxAPZFig==" saltValue="AzSe8NNUHD7pSNYUPZBh5WgiYzysqMOpjjg6I8BacbbwvxmwH/BujzdLMj+8/DqVBrcaUonxENmnGUP6fAFr7w==" spinCount="100000" sheet="1" objects="1" scenarios="1" formatColumns="0" formatRows="0" autoFilter="0"/>
  <autoFilter ref="C86:K354" xr:uid="{00000000-0009-0000-0000-000001000000}"/>
  <mergeCells count="9">
    <mergeCell ref="E50:H50"/>
    <mergeCell ref="E77:H77"/>
    <mergeCell ref="E79:H79"/>
    <mergeCell ref="L2:V2"/>
    <mergeCell ref="E7:H7"/>
    <mergeCell ref="E9:H9"/>
    <mergeCell ref="E18:H18"/>
    <mergeCell ref="E27:H27"/>
    <mergeCell ref="E48:H48"/>
  </mergeCells>
  <hyperlinks>
    <hyperlink ref="F91" r:id="rId1" xr:uid="{00000000-0004-0000-0100-000000000000}"/>
    <hyperlink ref="F95" r:id="rId2" xr:uid="{00000000-0004-0000-0100-000001000000}"/>
    <hyperlink ref="F99" r:id="rId3" xr:uid="{00000000-0004-0000-0100-000002000000}"/>
    <hyperlink ref="F103" r:id="rId4" xr:uid="{00000000-0004-0000-0100-000003000000}"/>
    <hyperlink ref="F112" r:id="rId5" xr:uid="{00000000-0004-0000-0100-000004000000}"/>
    <hyperlink ref="F116" r:id="rId6" xr:uid="{00000000-0004-0000-0100-000005000000}"/>
    <hyperlink ref="F119" r:id="rId7" xr:uid="{00000000-0004-0000-0100-000006000000}"/>
    <hyperlink ref="F122" r:id="rId8" xr:uid="{00000000-0004-0000-0100-000007000000}"/>
    <hyperlink ref="F126" r:id="rId9" xr:uid="{00000000-0004-0000-0100-000008000000}"/>
    <hyperlink ref="F130" r:id="rId10" xr:uid="{00000000-0004-0000-0100-000009000000}"/>
    <hyperlink ref="F134" r:id="rId11" xr:uid="{00000000-0004-0000-0100-00000A000000}"/>
    <hyperlink ref="F138" r:id="rId12" xr:uid="{00000000-0004-0000-0100-00000B000000}"/>
    <hyperlink ref="F142" r:id="rId13" xr:uid="{00000000-0004-0000-0100-00000C000000}"/>
    <hyperlink ref="F148" r:id="rId14" xr:uid="{00000000-0004-0000-0100-00000D000000}"/>
    <hyperlink ref="F150" r:id="rId15" xr:uid="{00000000-0004-0000-0100-00000E000000}"/>
    <hyperlink ref="F152" r:id="rId16" xr:uid="{00000000-0004-0000-0100-00000F000000}"/>
    <hyperlink ref="F154" r:id="rId17" xr:uid="{00000000-0004-0000-0100-000010000000}"/>
    <hyperlink ref="F158" r:id="rId18" xr:uid="{00000000-0004-0000-0100-000011000000}"/>
    <hyperlink ref="F160" r:id="rId19" xr:uid="{00000000-0004-0000-0100-000012000000}"/>
    <hyperlink ref="F166" r:id="rId20" xr:uid="{00000000-0004-0000-0100-000013000000}"/>
    <hyperlink ref="F171" r:id="rId21" xr:uid="{00000000-0004-0000-0100-000014000000}"/>
    <hyperlink ref="F176" r:id="rId22" xr:uid="{00000000-0004-0000-0100-000015000000}"/>
    <hyperlink ref="F181" r:id="rId23" xr:uid="{00000000-0004-0000-0100-000016000000}"/>
    <hyperlink ref="F187" r:id="rId24" xr:uid="{00000000-0004-0000-0100-000017000000}"/>
    <hyperlink ref="F190" r:id="rId25" xr:uid="{00000000-0004-0000-0100-000018000000}"/>
    <hyperlink ref="F193" r:id="rId26" xr:uid="{00000000-0004-0000-0100-000019000000}"/>
    <hyperlink ref="F198" r:id="rId27" xr:uid="{00000000-0004-0000-0100-00001A000000}"/>
    <hyperlink ref="F203" r:id="rId28" xr:uid="{00000000-0004-0000-0100-00001B000000}"/>
    <hyperlink ref="F208" r:id="rId29" xr:uid="{00000000-0004-0000-0100-00001C000000}"/>
    <hyperlink ref="F213" r:id="rId30" xr:uid="{00000000-0004-0000-0100-00001D000000}"/>
    <hyperlink ref="F216" r:id="rId31" xr:uid="{00000000-0004-0000-0100-00001E000000}"/>
    <hyperlink ref="F219" r:id="rId32" xr:uid="{00000000-0004-0000-0100-00001F000000}"/>
    <hyperlink ref="F222" r:id="rId33" xr:uid="{00000000-0004-0000-0100-000020000000}"/>
    <hyperlink ref="F225" r:id="rId34" xr:uid="{00000000-0004-0000-0100-000021000000}"/>
    <hyperlink ref="F228" r:id="rId35" xr:uid="{00000000-0004-0000-0100-000022000000}"/>
    <hyperlink ref="F232" r:id="rId36" xr:uid="{00000000-0004-0000-0100-000023000000}"/>
    <hyperlink ref="F235" r:id="rId37" xr:uid="{00000000-0004-0000-0100-000024000000}"/>
    <hyperlink ref="F238" r:id="rId38" xr:uid="{00000000-0004-0000-0100-000025000000}"/>
    <hyperlink ref="F241" r:id="rId39" xr:uid="{00000000-0004-0000-0100-000026000000}"/>
    <hyperlink ref="F244" r:id="rId40" xr:uid="{00000000-0004-0000-0100-000027000000}"/>
    <hyperlink ref="F247" r:id="rId41" xr:uid="{00000000-0004-0000-0100-000028000000}"/>
    <hyperlink ref="F251" r:id="rId42" xr:uid="{00000000-0004-0000-0100-000029000000}"/>
    <hyperlink ref="F254" r:id="rId43" xr:uid="{00000000-0004-0000-0100-00002A000000}"/>
    <hyperlink ref="F257" r:id="rId44" xr:uid="{00000000-0004-0000-0100-00002B000000}"/>
    <hyperlink ref="F260" r:id="rId45" xr:uid="{00000000-0004-0000-0100-00002C000000}"/>
    <hyperlink ref="F264" r:id="rId46" xr:uid="{00000000-0004-0000-0100-00002D000000}"/>
    <hyperlink ref="F267" r:id="rId47" xr:uid="{00000000-0004-0000-0100-00002E000000}"/>
    <hyperlink ref="F271" r:id="rId48" xr:uid="{00000000-0004-0000-0100-00002F000000}"/>
    <hyperlink ref="F273" r:id="rId49" xr:uid="{00000000-0004-0000-0100-000030000000}"/>
    <hyperlink ref="F277" r:id="rId50" xr:uid="{00000000-0004-0000-0100-000031000000}"/>
    <hyperlink ref="F280" r:id="rId51" xr:uid="{00000000-0004-0000-0100-000032000000}"/>
    <hyperlink ref="F285" r:id="rId52" xr:uid="{00000000-0004-0000-0100-000033000000}"/>
    <hyperlink ref="F289" r:id="rId53" xr:uid="{00000000-0004-0000-0100-000034000000}"/>
    <hyperlink ref="F291" r:id="rId54" xr:uid="{00000000-0004-0000-0100-000035000000}"/>
    <hyperlink ref="F293" r:id="rId55" xr:uid="{00000000-0004-0000-0100-000036000000}"/>
    <hyperlink ref="F296" r:id="rId56" xr:uid="{00000000-0004-0000-0100-000037000000}"/>
    <hyperlink ref="F298" r:id="rId57" xr:uid="{00000000-0004-0000-0100-000038000000}"/>
    <hyperlink ref="F302" r:id="rId58" xr:uid="{00000000-0004-0000-0100-000039000000}"/>
    <hyperlink ref="F305" r:id="rId59" xr:uid="{00000000-0004-0000-0100-00003A000000}"/>
    <hyperlink ref="F309" r:id="rId60" xr:uid="{00000000-0004-0000-0100-00003B000000}"/>
    <hyperlink ref="F314" r:id="rId61" xr:uid="{00000000-0004-0000-0100-00003C000000}"/>
    <hyperlink ref="F316" r:id="rId62" xr:uid="{00000000-0004-0000-0100-00003D000000}"/>
    <hyperlink ref="F318" r:id="rId63" xr:uid="{00000000-0004-0000-0100-00003E000000}"/>
    <hyperlink ref="F344" r:id="rId64" xr:uid="{00000000-0004-0000-0100-00003F000000}"/>
    <hyperlink ref="F348" r:id="rId65" xr:uid="{00000000-0004-0000-0100-000040000000}"/>
    <hyperlink ref="F350" r:id="rId66" xr:uid="{00000000-0004-0000-0100-000041000000}"/>
    <hyperlink ref="F352" r:id="rId67" xr:uid="{00000000-0004-0000-0100-000042000000}"/>
    <hyperlink ref="F354" r:id="rId68" xr:uid="{00000000-0004-0000-0100-000043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6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1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AT2" s="20" t="s">
        <v>88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85</v>
      </c>
    </row>
    <row r="4" spans="1:46" s="1" customFormat="1" ht="24.95" customHeight="1">
      <c r="B4" s="23"/>
      <c r="D4" s="106" t="s">
        <v>92</v>
      </c>
      <c r="L4" s="23"/>
      <c r="M4" s="107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08" t="s">
        <v>16</v>
      </c>
      <c r="L6" s="23"/>
    </row>
    <row r="7" spans="1:46" s="1" customFormat="1" ht="16.5" customHeight="1">
      <c r="B7" s="23"/>
      <c r="E7" s="379" t="str">
        <f>'Rekapitulace stavby'!K6</f>
        <v>Rekonstrukce elektroinstalace pavilonu A, B, C ZŠG Vítkov</v>
      </c>
      <c r="F7" s="380"/>
      <c r="G7" s="380"/>
      <c r="H7" s="380"/>
      <c r="L7" s="23"/>
    </row>
    <row r="8" spans="1:46" s="2" customFormat="1" ht="12" customHeight="1">
      <c r="A8" s="37"/>
      <c r="B8" s="42"/>
      <c r="C8" s="37"/>
      <c r="D8" s="108" t="s">
        <v>93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81" t="s">
        <v>820</v>
      </c>
      <c r="F9" s="382"/>
      <c r="G9" s="382"/>
      <c r="H9" s="382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19</v>
      </c>
      <c r="G11" s="37"/>
      <c r="H11" s="37"/>
      <c r="I11" s="108" t="s">
        <v>20</v>
      </c>
      <c r="J11" s="110" t="s">
        <v>19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21</v>
      </c>
      <c r="E12" s="37"/>
      <c r="F12" s="110" t="s">
        <v>22</v>
      </c>
      <c r="G12" s="37"/>
      <c r="H12" s="37"/>
      <c r="I12" s="108" t="s">
        <v>23</v>
      </c>
      <c r="J12" s="111">
        <f>'Rekapitulace stavby'!AN8</f>
        <v>46141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24</v>
      </c>
      <c r="E14" s="37"/>
      <c r="F14" s="37"/>
      <c r="G14" s="37"/>
      <c r="H14" s="37"/>
      <c r="I14" s="108" t="s">
        <v>25</v>
      </c>
      <c r="J14" s="110" t="s">
        <v>26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27</v>
      </c>
      <c r="F15" s="37"/>
      <c r="G15" s="37"/>
      <c r="H15" s="37"/>
      <c r="I15" s="108" t="s">
        <v>28</v>
      </c>
      <c r="J15" s="110" t="s">
        <v>29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30</v>
      </c>
      <c r="E17" s="37"/>
      <c r="F17" s="37"/>
      <c r="G17" s="37"/>
      <c r="H17" s="37"/>
      <c r="I17" s="108" t="s">
        <v>25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83" t="str">
        <f>'Rekapitulace stavby'!E14</f>
        <v>Vyplň údaj</v>
      </c>
      <c r="F18" s="384"/>
      <c r="G18" s="384"/>
      <c r="H18" s="384"/>
      <c r="I18" s="108" t="s">
        <v>28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32</v>
      </c>
      <c r="E20" s="37"/>
      <c r="F20" s="37"/>
      <c r="G20" s="37"/>
      <c r="H20" s="37"/>
      <c r="I20" s="108" t="s">
        <v>25</v>
      </c>
      <c r="J20" s="110" t="str">
        <f>IF('Rekapitulace stavby'!AN16="","",'Rekapitulace stavby'!AN16)</f>
        <v/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tr">
        <f>IF('Rekapitulace stavby'!E17="","",'Rekapitulace stavby'!E17)</f>
        <v xml:space="preserve"> </v>
      </c>
      <c r="F21" s="37"/>
      <c r="G21" s="37"/>
      <c r="H21" s="37"/>
      <c r="I21" s="108" t="s">
        <v>28</v>
      </c>
      <c r="J21" s="110" t="str">
        <f>IF('Rekapitulace stavby'!AN17="","",'Rekapitulace stavby'!AN17)</f>
        <v/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35</v>
      </c>
      <c r="E23" s="37"/>
      <c r="F23" s="37"/>
      <c r="G23" s="37"/>
      <c r="H23" s="37"/>
      <c r="I23" s="108" t="s">
        <v>25</v>
      </c>
      <c r="J23" s="110" t="s">
        <v>36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37</v>
      </c>
      <c r="F24" s="37"/>
      <c r="G24" s="37"/>
      <c r="H24" s="37"/>
      <c r="I24" s="108" t="s">
        <v>28</v>
      </c>
      <c r="J24" s="110" t="s">
        <v>38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39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2"/>
      <c r="B27" s="113"/>
      <c r="C27" s="112"/>
      <c r="D27" s="112"/>
      <c r="E27" s="385" t="s">
        <v>19</v>
      </c>
      <c r="F27" s="385"/>
      <c r="G27" s="385"/>
      <c r="H27" s="385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41</v>
      </c>
      <c r="E30" s="37"/>
      <c r="F30" s="37"/>
      <c r="G30" s="37"/>
      <c r="H30" s="37"/>
      <c r="I30" s="37"/>
      <c r="J30" s="117">
        <f>ROUND(J82,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43</v>
      </c>
      <c r="G32" s="37"/>
      <c r="H32" s="37"/>
      <c r="I32" s="118" t="s">
        <v>42</v>
      </c>
      <c r="J32" s="118" t="s">
        <v>44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45</v>
      </c>
      <c r="E33" s="108" t="s">
        <v>46</v>
      </c>
      <c r="F33" s="120">
        <f>ROUND((SUM(BE82:BE114)),  2)</f>
        <v>0</v>
      </c>
      <c r="G33" s="37"/>
      <c r="H33" s="37"/>
      <c r="I33" s="121">
        <v>0.21</v>
      </c>
      <c r="J33" s="120">
        <f>ROUND(((SUM(BE82:BE114))*I33),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47</v>
      </c>
      <c r="F34" s="120">
        <f>ROUND((SUM(BF82:BF114)),  2)</f>
        <v>0</v>
      </c>
      <c r="G34" s="37"/>
      <c r="H34" s="37"/>
      <c r="I34" s="121">
        <v>0.12</v>
      </c>
      <c r="J34" s="120">
        <f>ROUND(((SUM(BF82:BF114))*I34),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48</v>
      </c>
      <c r="F35" s="120">
        <f>ROUND((SUM(BG82:BG114)),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49</v>
      </c>
      <c r="F36" s="120">
        <f>ROUND((SUM(BH82:BH114)),  2)</f>
        <v>0</v>
      </c>
      <c r="G36" s="37"/>
      <c r="H36" s="37"/>
      <c r="I36" s="121">
        <v>0.12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50</v>
      </c>
      <c r="F37" s="120">
        <f>ROUND((SUM(BI82:BI114)),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51</v>
      </c>
      <c r="E39" s="124"/>
      <c r="F39" s="124"/>
      <c r="G39" s="125" t="s">
        <v>52</v>
      </c>
      <c r="H39" s="126" t="s">
        <v>53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95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86" t="str">
        <f>E7</f>
        <v>Rekonstrukce elektroinstalace pavilonu A, B, C ZŠG Vítkov</v>
      </c>
      <c r="F48" s="387"/>
      <c r="G48" s="387"/>
      <c r="H48" s="387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93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58" t="str">
        <f>E9</f>
        <v>02 - Stavební úpravy</v>
      </c>
      <c r="F50" s="388"/>
      <c r="G50" s="388"/>
      <c r="H50" s="388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21</v>
      </c>
      <c r="D52" s="39"/>
      <c r="E52" s="39"/>
      <c r="F52" s="30" t="str">
        <f>F12</f>
        <v>Komenského 754, Vítkov</v>
      </c>
      <c r="G52" s="39"/>
      <c r="H52" s="39"/>
      <c r="I52" s="32" t="s">
        <v>23</v>
      </c>
      <c r="J52" s="62">
        <f>IF(J12="","",J12)</f>
        <v>46141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5.2" customHeight="1">
      <c r="A54" s="37"/>
      <c r="B54" s="38"/>
      <c r="C54" s="32" t="s">
        <v>24</v>
      </c>
      <c r="D54" s="39"/>
      <c r="E54" s="39"/>
      <c r="F54" s="30" t="str">
        <f>E15</f>
        <v>Základní škola a gymnázium Vítkov, p.o.</v>
      </c>
      <c r="G54" s="39"/>
      <c r="H54" s="39"/>
      <c r="I54" s="32" t="s">
        <v>32</v>
      </c>
      <c r="J54" s="35" t="str">
        <f>E21</f>
        <v xml:space="preserve"> 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30</v>
      </c>
      <c r="D55" s="39"/>
      <c r="E55" s="39"/>
      <c r="F55" s="30" t="str">
        <f>IF(E18="","",E18)</f>
        <v>Vyplň údaj</v>
      </c>
      <c r="G55" s="39"/>
      <c r="H55" s="39"/>
      <c r="I55" s="32" t="s">
        <v>35</v>
      </c>
      <c r="J55" s="35" t="str">
        <f>E24</f>
        <v>Bc. Lukáš Bělíček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96</v>
      </c>
      <c r="D57" s="134"/>
      <c r="E57" s="134"/>
      <c r="F57" s="134"/>
      <c r="G57" s="134"/>
      <c r="H57" s="134"/>
      <c r="I57" s="134"/>
      <c r="J57" s="135" t="s">
        <v>97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73</v>
      </c>
      <c r="D59" s="39"/>
      <c r="E59" s="39"/>
      <c r="F59" s="39"/>
      <c r="G59" s="39"/>
      <c r="H59" s="39"/>
      <c r="I59" s="39"/>
      <c r="J59" s="80">
        <f>J82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98</v>
      </c>
    </row>
    <row r="60" spans="1:47" s="9" customFormat="1" ht="24.95" customHeight="1">
      <c r="B60" s="137"/>
      <c r="C60" s="138"/>
      <c r="D60" s="139" t="s">
        <v>821</v>
      </c>
      <c r="E60" s="140"/>
      <c r="F60" s="140"/>
      <c r="G60" s="140"/>
      <c r="H60" s="140"/>
      <c r="I60" s="140"/>
      <c r="J60" s="141">
        <f>J83</f>
        <v>0</v>
      </c>
      <c r="K60" s="138"/>
      <c r="L60" s="142"/>
    </row>
    <row r="61" spans="1:47" s="9" customFormat="1" ht="24.95" customHeight="1">
      <c r="B61" s="137"/>
      <c r="C61" s="138"/>
      <c r="D61" s="139" t="s">
        <v>104</v>
      </c>
      <c r="E61" s="140"/>
      <c r="F61" s="140"/>
      <c r="G61" s="140"/>
      <c r="H61" s="140"/>
      <c r="I61" s="140"/>
      <c r="J61" s="141">
        <f>J105</f>
        <v>0</v>
      </c>
      <c r="K61" s="138"/>
      <c r="L61" s="142"/>
    </row>
    <row r="62" spans="1:47" s="10" customFormat="1" ht="19.899999999999999" customHeight="1">
      <c r="B62" s="143"/>
      <c r="C62" s="144"/>
      <c r="D62" s="145" t="s">
        <v>106</v>
      </c>
      <c r="E62" s="146"/>
      <c r="F62" s="146"/>
      <c r="G62" s="146"/>
      <c r="H62" s="146"/>
      <c r="I62" s="146"/>
      <c r="J62" s="147">
        <f>J106</f>
        <v>0</v>
      </c>
      <c r="K62" s="144"/>
      <c r="L62" s="148"/>
    </row>
    <row r="63" spans="1:47" s="2" customFormat="1" ht="21.75" customHeight="1">
      <c r="A63" s="37"/>
      <c r="B63" s="38"/>
      <c r="C63" s="39"/>
      <c r="D63" s="39"/>
      <c r="E63" s="39"/>
      <c r="F63" s="39"/>
      <c r="G63" s="39"/>
      <c r="H63" s="39"/>
      <c r="I63" s="39"/>
      <c r="J63" s="39"/>
      <c r="K63" s="39"/>
      <c r="L63" s="109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</row>
    <row r="64" spans="1:47" s="2" customFormat="1" ht="6.95" customHeight="1">
      <c r="A64" s="37"/>
      <c r="B64" s="50"/>
      <c r="C64" s="51"/>
      <c r="D64" s="51"/>
      <c r="E64" s="51"/>
      <c r="F64" s="51"/>
      <c r="G64" s="51"/>
      <c r="H64" s="51"/>
      <c r="I64" s="51"/>
      <c r="J64" s="51"/>
      <c r="K64" s="51"/>
      <c r="L64" s="109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</row>
    <row r="68" spans="1:31" s="2" customFormat="1" ht="6.95" customHeight="1">
      <c r="A68" s="37"/>
      <c r="B68" s="52"/>
      <c r="C68" s="53"/>
      <c r="D68" s="53"/>
      <c r="E68" s="53"/>
      <c r="F68" s="53"/>
      <c r="G68" s="53"/>
      <c r="H68" s="53"/>
      <c r="I68" s="53"/>
      <c r="J68" s="53"/>
      <c r="K68" s="53"/>
      <c r="L68" s="109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pans="1:31" s="2" customFormat="1" ht="24.95" customHeight="1">
      <c r="A69" s="37"/>
      <c r="B69" s="38"/>
      <c r="C69" s="26" t="s">
        <v>107</v>
      </c>
      <c r="D69" s="39"/>
      <c r="E69" s="39"/>
      <c r="F69" s="39"/>
      <c r="G69" s="39"/>
      <c r="H69" s="39"/>
      <c r="I69" s="39"/>
      <c r="J69" s="39"/>
      <c r="K69" s="39"/>
      <c r="L69" s="109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pans="1:31" s="2" customFormat="1" ht="6.95" customHeight="1">
      <c r="A70" s="37"/>
      <c r="B70" s="38"/>
      <c r="C70" s="39"/>
      <c r="D70" s="39"/>
      <c r="E70" s="39"/>
      <c r="F70" s="39"/>
      <c r="G70" s="39"/>
      <c r="H70" s="39"/>
      <c r="I70" s="39"/>
      <c r="J70" s="39"/>
      <c r="K70" s="39"/>
      <c r="L70" s="109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pans="1:31" s="2" customFormat="1" ht="12" customHeight="1">
      <c r="A71" s="37"/>
      <c r="B71" s="38"/>
      <c r="C71" s="32" t="s">
        <v>16</v>
      </c>
      <c r="D71" s="39"/>
      <c r="E71" s="39"/>
      <c r="F71" s="39"/>
      <c r="G71" s="39"/>
      <c r="H71" s="39"/>
      <c r="I71" s="39"/>
      <c r="J71" s="39"/>
      <c r="K71" s="39"/>
      <c r="L71" s="109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pans="1:31" s="2" customFormat="1" ht="16.5" customHeight="1">
      <c r="A72" s="37"/>
      <c r="B72" s="38"/>
      <c r="C72" s="39"/>
      <c r="D72" s="39"/>
      <c r="E72" s="386" t="str">
        <f>E7</f>
        <v>Rekonstrukce elektroinstalace pavilonu A, B, C ZŠG Vítkov</v>
      </c>
      <c r="F72" s="387"/>
      <c r="G72" s="387"/>
      <c r="H72" s="387"/>
      <c r="I72" s="39"/>
      <c r="J72" s="39"/>
      <c r="K72" s="39"/>
      <c r="L72" s="109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31" s="2" customFormat="1" ht="12" customHeight="1">
      <c r="A73" s="37"/>
      <c r="B73" s="38"/>
      <c r="C73" s="32" t="s">
        <v>93</v>
      </c>
      <c r="D73" s="39"/>
      <c r="E73" s="39"/>
      <c r="F73" s="39"/>
      <c r="G73" s="39"/>
      <c r="H73" s="39"/>
      <c r="I73" s="39"/>
      <c r="J73" s="39"/>
      <c r="K73" s="39"/>
      <c r="L73" s="109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16.5" customHeight="1">
      <c r="A74" s="37"/>
      <c r="B74" s="38"/>
      <c r="C74" s="39"/>
      <c r="D74" s="39"/>
      <c r="E74" s="358" t="str">
        <f>E9</f>
        <v>02 - Stavební úpravy</v>
      </c>
      <c r="F74" s="388"/>
      <c r="G74" s="388"/>
      <c r="H74" s="388"/>
      <c r="I74" s="39"/>
      <c r="J74" s="39"/>
      <c r="K74" s="39"/>
      <c r="L74" s="109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6.95" customHeight="1">
      <c r="A75" s="37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109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12" customHeight="1">
      <c r="A76" s="37"/>
      <c r="B76" s="38"/>
      <c r="C76" s="32" t="s">
        <v>21</v>
      </c>
      <c r="D76" s="39"/>
      <c r="E76" s="39"/>
      <c r="F76" s="30" t="str">
        <f>F12</f>
        <v>Komenského 754, Vítkov</v>
      </c>
      <c r="G76" s="39"/>
      <c r="H76" s="39"/>
      <c r="I76" s="32" t="s">
        <v>23</v>
      </c>
      <c r="J76" s="62">
        <f>IF(J12="","",J12)</f>
        <v>46141</v>
      </c>
      <c r="K76" s="39"/>
      <c r="L76" s="10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6.95" customHeight="1">
      <c r="A77" s="37"/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15.2" customHeight="1">
      <c r="A78" s="37"/>
      <c r="B78" s="38"/>
      <c r="C78" s="32" t="s">
        <v>24</v>
      </c>
      <c r="D78" s="39"/>
      <c r="E78" s="39"/>
      <c r="F78" s="30" t="str">
        <f>E15</f>
        <v>Základní škola a gymnázium Vítkov, p.o.</v>
      </c>
      <c r="G78" s="39"/>
      <c r="H78" s="39"/>
      <c r="I78" s="32" t="s">
        <v>32</v>
      </c>
      <c r="J78" s="35" t="str">
        <f>E21</f>
        <v xml:space="preserve"> </v>
      </c>
      <c r="K78" s="39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15.2" customHeight="1">
      <c r="A79" s="37"/>
      <c r="B79" s="38"/>
      <c r="C79" s="32" t="s">
        <v>30</v>
      </c>
      <c r="D79" s="39"/>
      <c r="E79" s="39"/>
      <c r="F79" s="30" t="str">
        <f>IF(E18="","",E18)</f>
        <v>Vyplň údaj</v>
      </c>
      <c r="G79" s="39"/>
      <c r="H79" s="39"/>
      <c r="I79" s="32" t="s">
        <v>35</v>
      </c>
      <c r="J79" s="35" t="str">
        <f>E24</f>
        <v>Bc. Lukáš Bělíček</v>
      </c>
      <c r="K79" s="39"/>
      <c r="L79" s="109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10.35" customHeight="1">
      <c r="A80" s="37"/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109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11" customFormat="1" ht="29.25" customHeight="1">
      <c r="A81" s="149"/>
      <c r="B81" s="150"/>
      <c r="C81" s="151" t="s">
        <v>108</v>
      </c>
      <c r="D81" s="152" t="s">
        <v>60</v>
      </c>
      <c r="E81" s="152" t="s">
        <v>56</v>
      </c>
      <c r="F81" s="152" t="s">
        <v>57</v>
      </c>
      <c r="G81" s="152" t="s">
        <v>109</v>
      </c>
      <c r="H81" s="152" t="s">
        <v>110</v>
      </c>
      <c r="I81" s="152" t="s">
        <v>111</v>
      </c>
      <c r="J81" s="152" t="s">
        <v>97</v>
      </c>
      <c r="K81" s="153" t="s">
        <v>112</v>
      </c>
      <c r="L81" s="154"/>
      <c r="M81" s="71" t="s">
        <v>19</v>
      </c>
      <c r="N81" s="72" t="s">
        <v>45</v>
      </c>
      <c r="O81" s="72" t="s">
        <v>113</v>
      </c>
      <c r="P81" s="72" t="s">
        <v>114</v>
      </c>
      <c r="Q81" s="72" t="s">
        <v>115</v>
      </c>
      <c r="R81" s="72" t="s">
        <v>116</v>
      </c>
      <c r="S81" s="72" t="s">
        <v>117</v>
      </c>
      <c r="T81" s="73" t="s">
        <v>118</v>
      </c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  <c r="AE81" s="149"/>
    </row>
    <row r="82" spans="1:65" s="2" customFormat="1" ht="22.9" customHeight="1">
      <c r="A82" s="37"/>
      <c r="B82" s="38"/>
      <c r="C82" s="78" t="s">
        <v>119</v>
      </c>
      <c r="D82" s="39"/>
      <c r="E82" s="39"/>
      <c r="F82" s="39"/>
      <c r="G82" s="39"/>
      <c r="H82" s="39"/>
      <c r="I82" s="39"/>
      <c r="J82" s="155">
        <f>BK82</f>
        <v>0</v>
      </c>
      <c r="K82" s="39"/>
      <c r="L82" s="42"/>
      <c r="M82" s="74"/>
      <c r="N82" s="156"/>
      <c r="O82" s="75"/>
      <c r="P82" s="157">
        <f>P83+P105</f>
        <v>0</v>
      </c>
      <c r="Q82" s="75"/>
      <c r="R82" s="157">
        <f>R83+R105</f>
        <v>7.4728979800000008</v>
      </c>
      <c r="S82" s="75"/>
      <c r="T82" s="158">
        <f>T83+T105</f>
        <v>0</v>
      </c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T82" s="20" t="s">
        <v>74</v>
      </c>
      <c r="AU82" s="20" t="s">
        <v>98</v>
      </c>
      <c r="BK82" s="159">
        <f>BK83+BK105</f>
        <v>0</v>
      </c>
    </row>
    <row r="83" spans="1:65" s="12" customFormat="1" ht="25.9" customHeight="1">
      <c r="B83" s="160"/>
      <c r="C83" s="161"/>
      <c r="D83" s="162" t="s">
        <v>74</v>
      </c>
      <c r="E83" s="163" t="s">
        <v>822</v>
      </c>
      <c r="F83" s="163" t="s">
        <v>823</v>
      </c>
      <c r="G83" s="161"/>
      <c r="H83" s="161"/>
      <c r="I83" s="164"/>
      <c r="J83" s="165">
        <f>BK83</f>
        <v>0</v>
      </c>
      <c r="K83" s="161"/>
      <c r="L83" s="166"/>
      <c r="M83" s="167"/>
      <c r="N83" s="168"/>
      <c r="O83" s="168"/>
      <c r="P83" s="169">
        <f>SUM(P84:P104)</f>
        <v>0</v>
      </c>
      <c r="Q83" s="168"/>
      <c r="R83" s="169">
        <f>SUM(R84:R104)</f>
        <v>6.8491979800000005</v>
      </c>
      <c r="S83" s="168"/>
      <c r="T83" s="170">
        <f>SUM(T84:T104)</f>
        <v>0</v>
      </c>
      <c r="AR83" s="171" t="s">
        <v>83</v>
      </c>
      <c r="AT83" s="172" t="s">
        <v>74</v>
      </c>
      <c r="AU83" s="172" t="s">
        <v>75</v>
      </c>
      <c r="AY83" s="171" t="s">
        <v>122</v>
      </c>
      <c r="BK83" s="173">
        <f>SUM(BK84:BK104)</f>
        <v>0</v>
      </c>
    </row>
    <row r="84" spans="1:65" s="2" customFormat="1" ht="16.5" customHeight="1">
      <c r="A84" s="37"/>
      <c r="B84" s="38"/>
      <c r="C84" s="176" t="s">
        <v>83</v>
      </c>
      <c r="D84" s="176" t="s">
        <v>126</v>
      </c>
      <c r="E84" s="177" t="s">
        <v>824</v>
      </c>
      <c r="F84" s="178" t="s">
        <v>825</v>
      </c>
      <c r="G84" s="179" t="s">
        <v>826</v>
      </c>
      <c r="H84" s="180">
        <v>589.88900000000001</v>
      </c>
      <c r="I84" s="181"/>
      <c r="J84" s="182">
        <f>ROUND(I84*H84,2)</f>
        <v>0</v>
      </c>
      <c r="K84" s="178" t="s">
        <v>130</v>
      </c>
      <c r="L84" s="42"/>
      <c r="M84" s="183" t="s">
        <v>19</v>
      </c>
      <c r="N84" s="184" t="s">
        <v>46</v>
      </c>
      <c r="O84" s="67"/>
      <c r="P84" s="185">
        <f>O84*H84</f>
        <v>0</v>
      </c>
      <c r="Q84" s="185">
        <v>0</v>
      </c>
      <c r="R84" s="185">
        <f>Q84*H84</f>
        <v>0</v>
      </c>
      <c r="S84" s="185">
        <v>0</v>
      </c>
      <c r="T84" s="186">
        <f>S84*H84</f>
        <v>0</v>
      </c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R84" s="187" t="s">
        <v>158</v>
      </c>
      <c r="AT84" s="187" t="s">
        <v>126</v>
      </c>
      <c r="AU84" s="187" t="s">
        <v>83</v>
      </c>
      <c r="AY84" s="20" t="s">
        <v>122</v>
      </c>
      <c r="BE84" s="188">
        <f>IF(N84="základní",J84,0)</f>
        <v>0</v>
      </c>
      <c r="BF84" s="188">
        <f>IF(N84="snížená",J84,0)</f>
        <v>0</v>
      </c>
      <c r="BG84" s="188">
        <f>IF(N84="zákl. přenesená",J84,0)</f>
        <v>0</v>
      </c>
      <c r="BH84" s="188">
        <f>IF(N84="sníž. přenesená",J84,0)</f>
        <v>0</v>
      </c>
      <c r="BI84" s="188">
        <f>IF(N84="nulová",J84,0)</f>
        <v>0</v>
      </c>
      <c r="BJ84" s="20" t="s">
        <v>83</v>
      </c>
      <c r="BK84" s="188">
        <f>ROUND(I84*H84,2)</f>
        <v>0</v>
      </c>
      <c r="BL84" s="20" t="s">
        <v>158</v>
      </c>
      <c r="BM84" s="187" t="s">
        <v>827</v>
      </c>
    </row>
    <row r="85" spans="1:65" s="2" customFormat="1" ht="11.25">
      <c r="A85" s="37"/>
      <c r="B85" s="38"/>
      <c r="C85" s="39"/>
      <c r="D85" s="189" t="s">
        <v>133</v>
      </c>
      <c r="E85" s="39"/>
      <c r="F85" s="190" t="s">
        <v>828</v>
      </c>
      <c r="G85" s="39"/>
      <c r="H85" s="39"/>
      <c r="I85" s="191"/>
      <c r="J85" s="39"/>
      <c r="K85" s="39"/>
      <c r="L85" s="42"/>
      <c r="M85" s="192"/>
      <c r="N85" s="193"/>
      <c r="O85" s="67"/>
      <c r="P85" s="67"/>
      <c r="Q85" s="67"/>
      <c r="R85" s="67"/>
      <c r="S85" s="67"/>
      <c r="T85" s="68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T85" s="20" t="s">
        <v>133</v>
      </c>
      <c r="AU85" s="20" t="s">
        <v>83</v>
      </c>
    </row>
    <row r="86" spans="1:65" s="13" customFormat="1" ht="11.25">
      <c r="B86" s="194"/>
      <c r="C86" s="195"/>
      <c r="D86" s="196" t="s">
        <v>135</v>
      </c>
      <c r="E86" s="197" t="s">
        <v>19</v>
      </c>
      <c r="F86" s="198" t="s">
        <v>829</v>
      </c>
      <c r="G86" s="195"/>
      <c r="H86" s="197" t="s">
        <v>19</v>
      </c>
      <c r="I86" s="199"/>
      <c r="J86" s="195"/>
      <c r="K86" s="195"/>
      <c r="L86" s="200"/>
      <c r="M86" s="201"/>
      <c r="N86" s="202"/>
      <c r="O86" s="202"/>
      <c r="P86" s="202"/>
      <c r="Q86" s="202"/>
      <c r="R86" s="202"/>
      <c r="S86" s="202"/>
      <c r="T86" s="203"/>
      <c r="AT86" s="204" t="s">
        <v>135</v>
      </c>
      <c r="AU86" s="204" t="s">
        <v>83</v>
      </c>
      <c r="AV86" s="13" t="s">
        <v>83</v>
      </c>
      <c r="AW86" s="13" t="s">
        <v>34</v>
      </c>
      <c r="AX86" s="13" t="s">
        <v>75</v>
      </c>
      <c r="AY86" s="204" t="s">
        <v>122</v>
      </c>
    </row>
    <row r="87" spans="1:65" s="14" customFormat="1" ht="11.25">
      <c r="B87" s="205"/>
      <c r="C87" s="206"/>
      <c r="D87" s="196" t="s">
        <v>135</v>
      </c>
      <c r="E87" s="207" t="s">
        <v>19</v>
      </c>
      <c r="F87" s="208" t="s">
        <v>830</v>
      </c>
      <c r="G87" s="206"/>
      <c r="H87" s="209">
        <v>589.88900000000001</v>
      </c>
      <c r="I87" s="210"/>
      <c r="J87" s="206"/>
      <c r="K87" s="206"/>
      <c r="L87" s="211"/>
      <c r="M87" s="212"/>
      <c r="N87" s="213"/>
      <c r="O87" s="213"/>
      <c r="P87" s="213"/>
      <c r="Q87" s="213"/>
      <c r="R87" s="213"/>
      <c r="S87" s="213"/>
      <c r="T87" s="214"/>
      <c r="AT87" s="215" t="s">
        <v>135</v>
      </c>
      <c r="AU87" s="215" t="s">
        <v>83</v>
      </c>
      <c r="AV87" s="14" t="s">
        <v>85</v>
      </c>
      <c r="AW87" s="14" t="s">
        <v>34</v>
      </c>
      <c r="AX87" s="14" t="s">
        <v>83</v>
      </c>
      <c r="AY87" s="215" t="s">
        <v>122</v>
      </c>
    </row>
    <row r="88" spans="1:65" s="2" customFormat="1" ht="21.75" customHeight="1">
      <c r="A88" s="37"/>
      <c r="B88" s="38"/>
      <c r="C88" s="216" t="s">
        <v>85</v>
      </c>
      <c r="D88" s="216" t="s">
        <v>162</v>
      </c>
      <c r="E88" s="217" t="s">
        <v>831</v>
      </c>
      <c r="F88" s="218" t="s">
        <v>832</v>
      </c>
      <c r="G88" s="219" t="s">
        <v>826</v>
      </c>
      <c r="H88" s="220">
        <v>648.87800000000004</v>
      </c>
      <c r="I88" s="221"/>
      <c r="J88" s="222">
        <f>ROUND(I88*H88,2)</f>
        <v>0</v>
      </c>
      <c r="K88" s="218" t="s">
        <v>130</v>
      </c>
      <c r="L88" s="223"/>
      <c r="M88" s="224" t="s">
        <v>19</v>
      </c>
      <c r="N88" s="225" t="s">
        <v>46</v>
      </c>
      <c r="O88" s="67"/>
      <c r="P88" s="185">
        <f>O88*H88</f>
        <v>0</v>
      </c>
      <c r="Q88" s="185">
        <v>1.6000000000000001E-4</v>
      </c>
      <c r="R88" s="185">
        <f>Q88*H88</f>
        <v>0.10382048000000002</v>
      </c>
      <c r="S88" s="185">
        <v>0</v>
      </c>
      <c r="T88" s="186">
        <f>S88*H88</f>
        <v>0</v>
      </c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R88" s="187" t="s">
        <v>165</v>
      </c>
      <c r="AT88" s="187" t="s">
        <v>162</v>
      </c>
      <c r="AU88" s="187" t="s">
        <v>83</v>
      </c>
      <c r="AY88" s="20" t="s">
        <v>122</v>
      </c>
      <c r="BE88" s="188">
        <f>IF(N88="základní",J88,0)</f>
        <v>0</v>
      </c>
      <c r="BF88" s="188">
        <f>IF(N88="snížená",J88,0)</f>
        <v>0</v>
      </c>
      <c r="BG88" s="188">
        <f>IF(N88="zákl. přenesená",J88,0)</f>
        <v>0</v>
      </c>
      <c r="BH88" s="188">
        <f>IF(N88="sníž. přenesená",J88,0)</f>
        <v>0</v>
      </c>
      <c r="BI88" s="188">
        <f>IF(N88="nulová",J88,0)</f>
        <v>0</v>
      </c>
      <c r="BJ88" s="20" t="s">
        <v>83</v>
      </c>
      <c r="BK88" s="188">
        <f>ROUND(I88*H88,2)</f>
        <v>0</v>
      </c>
      <c r="BL88" s="20" t="s">
        <v>158</v>
      </c>
      <c r="BM88" s="187" t="s">
        <v>833</v>
      </c>
    </row>
    <row r="89" spans="1:65" s="13" customFormat="1" ht="11.25">
      <c r="B89" s="194"/>
      <c r="C89" s="195"/>
      <c r="D89" s="196" t="s">
        <v>135</v>
      </c>
      <c r="E89" s="197" t="s">
        <v>19</v>
      </c>
      <c r="F89" s="198" t="s">
        <v>834</v>
      </c>
      <c r="G89" s="195"/>
      <c r="H89" s="197" t="s">
        <v>19</v>
      </c>
      <c r="I89" s="199"/>
      <c r="J89" s="195"/>
      <c r="K89" s="195"/>
      <c r="L89" s="200"/>
      <c r="M89" s="201"/>
      <c r="N89" s="202"/>
      <c r="O89" s="202"/>
      <c r="P89" s="202"/>
      <c r="Q89" s="202"/>
      <c r="R89" s="202"/>
      <c r="S89" s="202"/>
      <c r="T89" s="203"/>
      <c r="AT89" s="204" t="s">
        <v>135</v>
      </c>
      <c r="AU89" s="204" t="s">
        <v>83</v>
      </c>
      <c r="AV89" s="13" t="s">
        <v>83</v>
      </c>
      <c r="AW89" s="13" t="s">
        <v>34</v>
      </c>
      <c r="AX89" s="13" t="s">
        <v>75</v>
      </c>
      <c r="AY89" s="204" t="s">
        <v>122</v>
      </c>
    </row>
    <row r="90" spans="1:65" s="14" customFormat="1" ht="11.25">
      <c r="B90" s="205"/>
      <c r="C90" s="206"/>
      <c r="D90" s="196" t="s">
        <v>135</v>
      </c>
      <c r="E90" s="207" t="s">
        <v>19</v>
      </c>
      <c r="F90" s="208" t="s">
        <v>835</v>
      </c>
      <c r="G90" s="206"/>
      <c r="H90" s="209">
        <v>648.87800000000004</v>
      </c>
      <c r="I90" s="210"/>
      <c r="J90" s="206"/>
      <c r="K90" s="206"/>
      <c r="L90" s="211"/>
      <c r="M90" s="212"/>
      <c r="N90" s="213"/>
      <c r="O90" s="213"/>
      <c r="P90" s="213"/>
      <c r="Q90" s="213"/>
      <c r="R90" s="213"/>
      <c r="S90" s="213"/>
      <c r="T90" s="214"/>
      <c r="AT90" s="215" t="s">
        <v>135</v>
      </c>
      <c r="AU90" s="215" t="s">
        <v>83</v>
      </c>
      <c r="AV90" s="14" t="s">
        <v>85</v>
      </c>
      <c r="AW90" s="14" t="s">
        <v>34</v>
      </c>
      <c r="AX90" s="14" t="s">
        <v>83</v>
      </c>
      <c r="AY90" s="215" t="s">
        <v>122</v>
      </c>
    </row>
    <row r="91" spans="1:65" s="2" customFormat="1" ht="16.5" customHeight="1">
      <c r="A91" s="37"/>
      <c r="B91" s="38"/>
      <c r="C91" s="176" t="s">
        <v>731</v>
      </c>
      <c r="D91" s="176" t="s">
        <v>126</v>
      </c>
      <c r="E91" s="177" t="s">
        <v>836</v>
      </c>
      <c r="F91" s="178" t="s">
        <v>837</v>
      </c>
      <c r="G91" s="179" t="s">
        <v>826</v>
      </c>
      <c r="H91" s="180">
        <v>589.88900000000001</v>
      </c>
      <c r="I91" s="181"/>
      <c r="J91" s="182">
        <f>ROUND(I91*H91,2)</f>
        <v>0</v>
      </c>
      <c r="K91" s="178" t="s">
        <v>130</v>
      </c>
      <c r="L91" s="42"/>
      <c r="M91" s="183" t="s">
        <v>19</v>
      </c>
      <c r="N91" s="184" t="s">
        <v>46</v>
      </c>
      <c r="O91" s="67"/>
      <c r="P91" s="185">
        <f>O91*H91</f>
        <v>0</v>
      </c>
      <c r="Q91" s="185">
        <v>0</v>
      </c>
      <c r="R91" s="185">
        <f>Q91*H91</f>
        <v>0</v>
      </c>
      <c r="S91" s="185">
        <v>0</v>
      </c>
      <c r="T91" s="186">
        <f>S91*H91</f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R91" s="187" t="s">
        <v>158</v>
      </c>
      <c r="AT91" s="187" t="s">
        <v>126</v>
      </c>
      <c r="AU91" s="187" t="s">
        <v>83</v>
      </c>
      <c r="AY91" s="20" t="s">
        <v>122</v>
      </c>
      <c r="BE91" s="188">
        <f>IF(N91="základní",J91,0)</f>
        <v>0</v>
      </c>
      <c r="BF91" s="188">
        <f>IF(N91="snížená",J91,0)</f>
        <v>0</v>
      </c>
      <c r="BG91" s="188">
        <f>IF(N91="zákl. přenesená",J91,0)</f>
        <v>0</v>
      </c>
      <c r="BH91" s="188">
        <f>IF(N91="sníž. přenesená",J91,0)</f>
        <v>0</v>
      </c>
      <c r="BI91" s="188">
        <f>IF(N91="nulová",J91,0)</f>
        <v>0</v>
      </c>
      <c r="BJ91" s="20" t="s">
        <v>83</v>
      </c>
      <c r="BK91" s="188">
        <f>ROUND(I91*H91,2)</f>
        <v>0</v>
      </c>
      <c r="BL91" s="20" t="s">
        <v>158</v>
      </c>
      <c r="BM91" s="187" t="s">
        <v>838</v>
      </c>
    </row>
    <row r="92" spans="1:65" s="2" customFormat="1" ht="11.25">
      <c r="A92" s="37"/>
      <c r="B92" s="38"/>
      <c r="C92" s="39"/>
      <c r="D92" s="189" t="s">
        <v>133</v>
      </c>
      <c r="E92" s="39"/>
      <c r="F92" s="190" t="s">
        <v>839</v>
      </c>
      <c r="G92" s="39"/>
      <c r="H92" s="39"/>
      <c r="I92" s="191"/>
      <c r="J92" s="39"/>
      <c r="K92" s="39"/>
      <c r="L92" s="42"/>
      <c r="M92" s="192"/>
      <c r="N92" s="193"/>
      <c r="O92" s="67"/>
      <c r="P92" s="67"/>
      <c r="Q92" s="67"/>
      <c r="R92" s="67"/>
      <c r="S92" s="67"/>
      <c r="T92" s="68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T92" s="20" t="s">
        <v>133</v>
      </c>
      <c r="AU92" s="20" t="s">
        <v>83</v>
      </c>
    </row>
    <row r="93" spans="1:65" s="13" customFormat="1" ht="11.25">
      <c r="B93" s="194"/>
      <c r="C93" s="195"/>
      <c r="D93" s="196" t="s">
        <v>135</v>
      </c>
      <c r="E93" s="197" t="s">
        <v>19</v>
      </c>
      <c r="F93" s="198" t="s">
        <v>829</v>
      </c>
      <c r="G93" s="195"/>
      <c r="H93" s="197" t="s">
        <v>19</v>
      </c>
      <c r="I93" s="199"/>
      <c r="J93" s="195"/>
      <c r="K93" s="195"/>
      <c r="L93" s="200"/>
      <c r="M93" s="201"/>
      <c r="N93" s="202"/>
      <c r="O93" s="202"/>
      <c r="P93" s="202"/>
      <c r="Q93" s="202"/>
      <c r="R93" s="202"/>
      <c r="S93" s="202"/>
      <c r="T93" s="203"/>
      <c r="AT93" s="204" t="s">
        <v>135</v>
      </c>
      <c r="AU93" s="204" t="s">
        <v>83</v>
      </c>
      <c r="AV93" s="13" t="s">
        <v>83</v>
      </c>
      <c r="AW93" s="13" t="s">
        <v>34</v>
      </c>
      <c r="AX93" s="13" t="s">
        <v>75</v>
      </c>
      <c r="AY93" s="204" t="s">
        <v>122</v>
      </c>
    </row>
    <row r="94" spans="1:65" s="14" customFormat="1" ht="11.25">
      <c r="B94" s="205"/>
      <c r="C94" s="206"/>
      <c r="D94" s="196" t="s">
        <v>135</v>
      </c>
      <c r="E94" s="207" t="s">
        <v>19</v>
      </c>
      <c r="F94" s="208" t="s">
        <v>840</v>
      </c>
      <c r="G94" s="206"/>
      <c r="H94" s="209">
        <v>589.88900000000001</v>
      </c>
      <c r="I94" s="210"/>
      <c r="J94" s="206"/>
      <c r="K94" s="206"/>
      <c r="L94" s="211"/>
      <c r="M94" s="212"/>
      <c r="N94" s="213"/>
      <c r="O94" s="213"/>
      <c r="P94" s="213"/>
      <c r="Q94" s="213"/>
      <c r="R94" s="213"/>
      <c r="S94" s="213"/>
      <c r="T94" s="214"/>
      <c r="AT94" s="215" t="s">
        <v>135</v>
      </c>
      <c r="AU94" s="215" t="s">
        <v>83</v>
      </c>
      <c r="AV94" s="14" t="s">
        <v>85</v>
      </c>
      <c r="AW94" s="14" t="s">
        <v>34</v>
      </c>
      <c r="AX94" s="14" t="s">
        <v>83</v>
      </c>
      <c r="AY94" s="215" t="s">
        <v>122</v>
      </c>
    </row>
    <row r="95" spans="1:65" s="2" customFormat="1" ht="16.5" customHeight="1">
      <c r="A95" s="37"/>
      <c r="B95" s="38"/>
      <c r="C95" s="216" t="s">
        <v>131</v>
      </c>
      <c r="D95" s="216" t="s">
        <v>162</v>
      </c>
      <c r="E95" s="217" t="s">
        <v>841</v>
      </c>
      <c r="F95" s="218" t="s">
        <v>842</v>
      </c>
      <c r="G95" s="219" t="s">
        <v>826</v>
      </c>
      <c r="H95" s="220">
        <v>601.68700000000001</v>
      </c>
      <c r="I95" s="221"/>
      <c r="J95" s="222">
        <f>ROUND(I95*H95,2)</f>
        <v>0</v>
      </c>
      <c r="K95" s="218" t="s">
        <v>130</v>
      </c>
      <c r="L95" s="223"/>
      <c r="M95" s="224" t="s">
        <v>19</v>
      </c>
      <c r="N95" s="225" t="s">
        <v>46</v>
      </c>
      <c r="O95" s="67"/>
      <c r="P95" s="185">
        <f>O95*H95</f>
        <v>0</v>
      </c>
      <c r="Q95" s="185">
        <v>1.75E-3</v>
      </c>
      <c r="R95" s="185">
        <f>Q95*H95</f>
        <v>1.0529522500000001</v>
      </c>
      <c r="S95" s="185">
        <v>0</v>
      </c>
      <c r="T95" s="186">
        <f>S95*H95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187" t="s">
        <v>165</v>
      </c>
      <c r="AT95" s="187" t="s">
        <v>162</v>
      </c>
      <c r="AU95" s="187" t="s">
        <v>83</v>
      </c>
      <c r="AY95" s="20" t="s">
        <v>122</v>
      </c>
      <c r="BE95" s="188">
        <f>IF(N95="základní",J95,0)</f>
        <v>0</v>
      </c>
      <c r="BF95" s="188">
        <f>IF(N95="snížená",J95,0)</f>
        <v>0</v>
      </c>
      <c r="BG95" s="188">
        <f>IF(N95="zákl. přenesená",J95,0)</f>
        <v>0</v>
      </c>
      <c r="BH95" s="188">
        <f>IF(N95="sníž. přenesená",J95,0)</f>
        <v>0</v>
      </c>
      <c r="BI95" s="188">
        <f>IF(N95="nulová",J95,0)</f>
        <v>0</v>
      </c>
      <c r="BJ95" s="20" t="s">
        <v>83</v>
      </c>
      <c r="BK95" s="188">
        <f>ROUND(I95*H95,2)</f>
        <v>0</v>
      </c>
      <c r="BL95" s="20" t="s">
        <v>158</v>
      </c>
      <c r="BM95" s="187" t="s">
        <v>843</v>
      </c>
    </row>
    <row r="96" spans="1:65" s="13" customFormat="1" ht="11.25">
      <c r="B96" s="194"/>
      <c r="C96" s="195"/>
      <c r="D96" s="196" t="s">
        <v>135</v>
      </c>
      <c r="E96" s="197" t="s">
        <v>19</v>
      </c>
      <c r="F96" s="198" t="s">
        <v>834</v>
      </c>
      <c r="G96" s="195"/>
      <c r="H96" s="197" t="s">
        <v>19</v>
      </c>
      <c r="I96" s="199"/>
      <c r="J96" s="195"/>
      <c r="K96" s="195"/>
      <c r="L96" s="200"/>
      <c r="M96" s="201"/>
      <c r="N96" s="202"/>
      <c r="O96" s="202"/>
      <c r="P96" s="202"/>
      <c r="Q96" s="202"/>
      <c r="R96" s="202"/>
      <c r="S96" s="202"/>
      <c r="T96" s="203"/>
      <c r="AT96" s="204" t="s">
        <v>135</v>
      </c>
      <c r="AU96" s="204" t="s">
        <v>83</v>
      </c>
      <c r="AV96" s="13" t="s">
        <v>83</v>
      </c>
      <c r="AW96" s="13" t="s">
        <v>34</v>
      </c>
      <c r="AX96" s="13" t="s">
        <v>75</v>
      </c>
      <c r="AY96" s="204" t="s">
        <v>122</v>
      </c>
    </row>
    <row r="97" spans="1:65" s="14" customFormat="1" ht="11.25">
      <c r="B97" s="205"/>
      <c r="C97" s="206"/>
      <c r="D97" s="196" t="s">
        <v>135</v>
      </c>
      <c r="E97" s="207" t="s">
        <v>19</v>
      </c>
      <c r="F97" s="208" t="s">
        <v>844</v>
      </c>
      <c r="G97" s="206"/>
      <c r="H97" s="209">
        <v>601.68700000000001</v>
      </c>
      <c r="I97" s="210"/>
      <c r="J97" s="206"/>
      <c r="K97" s="206"/>
      <c r="L97" s="211"/>
      <c r="M97" s="212"/>
      <c r="N97" s="213"/>
      <c r="O97" s="213"/>
      <c r="P97" s="213"/>
      <c r="Q97" s="213"/>
      <c r="R97" s="213"/>
      <c r="S97" s="213"/>
      <c r="T97" s="214"/>
      <c r="AT97" s="215" t="s">
        <v>135</v>
      </c>
      <c r="AU97" s="215" t="s">
        <v>83</v>
      </c>
      <c r="AV97" s="14" t="s">
        <v>85</v>
      </c>
      <c r="AW97" s="14" t="s">
        <v>34</v>
      </c>
      <c r="AX97" s="14" t="s">
        <v>83</v>
      </c>
      <c r="AY97" s="215" t="s">
        <v>122</v>
      </c>
    </row>
    <row r="98" spans="1:65" s="2" customFormat="1" ht="21.75" customHeight="1">
      <c r="A98" s="37"/>
      <c r="B98" s="38"/>
      <c r="C98" s="176" t="s">
        <v>358</v>
      </c>
      <c r="D98" s="176" t="s">
        <v>126</v>
      </c>
      <c r="E98" s="177" t="s">
        <v>845</v>
      </c>
      <c r="F98" s="178" t="s">
        <v>846</v>
      </c>
      <c r="G98" s="179" t="s">
        <v>826</v>
      </c>
      <c r="H98" s="180">
        <v>589.88900000000001</v>
      </c>
      <c r="I98" s="181"/>
      <c r="J98" s="182">
        <f>ROUND(I98*H98,2)</f>
        <v>0</v>
      </c>
      <c r="K98" s="178" t="s">
        <v>130</v>
      </c>
      <c r="L98" s="42"/>
      <c r="M98" s="183" t="s">
        <v>19</v>
      </c>
      <c r="N98" s="184" t="s">
        <v>46</v>
      </c>
      <c r="O98" s="67"/>
      <c r="P98" s="185">
        <f>O98*H98</f>
        <v>0</v>
      </c>
      <c r="Q98" s="185">
        <v>1.25E-3</v>
      </c>
      <c r="R98" s="185">
        <f>Q98*H98</f>
        <v>0.73736125000000008</v>
      </c>
      <c r="S98" s="185">
        <v>0</v>
      </c>
      <c r="T98" s="186">
        <f>S98*H98</f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187" t="s">
        <v>158</v>
      </c>
      <c r="AT98" s="187" t="s">
        <v>126</v>
      </c>
      <c r="AU98" s="187" t="s">
        <v>83</v>
      </c>
      <c r="AY98" s="20" t="s">
        <v>122</v>
      </c>
      <c r="BE98" s="188">
        <f>IF(N98="základní",J98,0)</f>
        <v>0</v>
      </c>
      <c r="BF98" s="188">
        <f>IF(N98="snížená",J98,0)</f>
        <v>0</v>
      </c>
      <c r="BG98" s="188">
        <f>IF(N98="zákl. přenesená",J98,0)</f>
        <v>0</v>
      </c>
      <c r="BH98" s="188">
        <f>IF(N98="sníž. přenesená",J98,0)</f>
        <v>0</v>
      </c>
      <c r="BI98" s="188">
        <f>IF(N98="nulová",J98,0)</f>
        <v>0</v>
      </c>
      <c r="BJ98" s="20" t="s">
        <v>83</v>
      </c>
      <c r="BK98" s="188">
        <f>ROUND(I98*H98,2)</f>
        <v>0</v>
      </c>
      <c r="BL98" s="20" t="s">
        <v>158</v>
      </c>
      <c r="BM98" s="187" t="s">
        <v>847</v>
      </c>
    </row>
    <row r="99" spans="1:65" s="2" customFormat="1" ht="11.25">
      <c r="A99" s="37"/>
      <c r="B99" s="38"/>
      <c r="C99" s="39"/>
      <c r="D99" s="189" t="s">
        <v>133</v>
      </c>
      <c r="E99" s="39"/>
      <c r="F99" s="190" t="s">
        <v>848</v>
      </c>
      <c r="G99" s="39"/>
      <c r="H99" s="39"/>
      <c r="I99" s="191"/>
      <c r="J99" s="39"/>
      <c r="K99" s="39"/>
      <c r="L99" s="42"/>
      <c r="M99" s="192"/>
      <c r="N99" s="193"/>
      <c r="O99" s="67"/>
      <c r="P99" s="67"/>
      <c r="Q99" s="67"/>
      <c r="R99" s="67"/>
      <c r="S99" s="67"/>
      <c r="T99" s="68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T99" s="20" t="s">
        <v>133</v>
      </c>
      <c r="AU99" s="20" t="s">
        <v>83</v>
      </c>
    </row>
    <row r="100" spans="1:65" s="13" customFormat="1" ht="11.25">
      <c r="B100" s="194"/>
      <c r="C100" s="195"/>
      <c r="D100" s="196" t="s">
        <v>135</v>
      </c>
      <c r="E100" s="197" t="s">
        <v>19</v>
      </c>
      <c r="F100" s="198" t="s">
        <v>829</v>
      </c>
      <c r="G100" s="195"/>
      <c r="H100" s="197" t="s">
        <v>19</v>
      </c>
      <c r="I100" s="199"/>
      <c r="J100" s="195"/>
      <c r="K100" s="195"/>
      <c r="L100" s="200"/>
      <c r="M100" s="201"/>
      <c r="N100" s="202"/>
      <c r="O100" s="202"/>
      <c r="P100" s="202"/>
      <c r="Q100" s="202"/>
      <c r="R100" s="202"/>
      <c r="S100" s="202"/>
      <c r="T100" s="203"/>
      <c r="AT100" s="204" t="s">
        <v>135</v>
      </c>
      <c r="AU100" s="204" t="s">
        <v>83</v>
      </c>
      <c r="AV100" s="13" t="s">
        <v>83</v>
      </c>
      <c r="AW100" s="13" t="s">
        <v>34</v>
      </c>
      <c r="AX100" s="13" t="s">
        <v>75</v>
      </c>
      <c r="AY100" s="204" t="s">
        <v>122</v>
      </c>
    </row>
    <row r="101" spans="1:65" s="14" customFormat="1" ht="11.25">
      <c r="B101" s="205"/>
      <c r="C101" s="206"/>
      <c r="D101" s="196" t="s">
        <v>135</v>
      </c>
      <c r="E101" s="207" t="s">
        <v>19</v>
      </c>
      <c r="F101" s="208" t="s">
        <v>840</v>
      </c>
      <c r="G101" s="206"/>
      <c r="H101" s="209">
        <v>589.88900000000001</v>
      </c>
      <c r="I101" s="210"/>
      <c r="J101" s="206"/>
      <c r="K101" s="206"/>
      <c r="L101" s="211"/>
      <c r="M101" s="212"/>
      <c r="N101" s="213"/>
      <c r="O101" s="213"/>
      <c r="P101" s="213"/>
      <c r="Q101" s="213"/>
      <c r="R101" s="213"/>
      <c r="S101" s="213"/>
      <c r="T101" s="214"/>
      <c r="AT101" s="215" t="s">
        <v>135</v>
      </c>
      <c r="AU101" s="215" t="s">
        <v>83</v>
      </c>
      <c r="AV101" s="14" t="s">
        <v>85</v>
      </c>
      <c r="AW101" s="14" t="s">
        <v>34</v>
      </c>
      <c r="AX101" s="14" t="s">
        <v>83</v>
      </c>
      <c r="AY101" s="215" t="s">
        <v>122</v>
      </c>
    </row>
    <row r="102" spans="1:65" s="2" customFormat="1" ht="16.5" customHeight="1">
      <c r="A102" s="37"/>
      <c r="B102" s="38"/>
      <c r="C102" s="216" t="s">
        <v>370</v>
      </c>
      <c r="D102" s="216" t="s">
        <v>162</v>
      </c>
      <c r="E102" s="217" t="s">
        <v>849</v>
      </c>
      <c r="F102" s="218" t="s">
        <v>850</v>
      </c>
      <c r="G102" s="219" t="s">
        <v>826</v>
      </c>
      <c r="H102" s="220">
        <v>619.38300000000004</v>
      </c>
      <c r="I102" s="221"/>
      <c r="J102" s="222">
        <f>ROUND(I102*H102,2)</f>
        <v>0</v>
      </c>
      <c r="K102" s="218" t="s">
        <v>130</v>
      </c>
      <c r="L102" s="223"/>
      <c r="M102" s="224" t="s">
        <v>19</v>
      </c>
      <c r="N102" s="225" t="s">
        <v>46</v>
      </c>
      <c r="O102" s="67"/>
      <c r="P102" s="185">
        <f>O102*H102</f>
        <v>0</v>
      </c>
      <c r="Q102" s="185">
        <v>8.0000000000000002E-3</v>
      </c>
      <c r="R102" s="185">
        <f>Q102*H102</f>
        <v>4.9550640000000001</v>
      </c>
      <c r="S102" s="185">
        <v>0</v>
      </c>
      <c r="T102" s="186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187" t="s">
        <v>165</v>
      </c>
      <c r="AT102" s="187" t="s">
        <v>162</v>
      </c>
      <c r="AU102" s="187" t="s">
        <v>83</v>
      </c>
      <c r="AY102" s="20" t="s">
        <v>122</v>
      </c>
      <c r="BE102" s="188">
        <f>IF(N102="základní",J102,0)</f>
        <v>0</v>
      </c>
      <c r="BF102" s="188">
        <f>IF(N102="snížená",J102,0)</f>
        <v>0</v>
      </c>
      <c r="BG102" s="188">
        <f>IF(N102="zákl. přenesená",J102,0)</f>
        <v>0</v>
      </c>
      <c r="BH102" s="188">
        <f>IF(N102="sníž. přenesená",J102,0)</f>
        <v>0</v>
      </c>
      <c r="BI102" s="188">
        <f>IF(N102="nulová",J102,0)</f>
        <v>0</v>
      </c>
      <c r="BJ102" s="20" t="s">
        <v>83</v>
      </c>
      <c r="BK102" s="188">
        <f>ROUND(I102*H102,2)</f>
        <v>0</v>
      </c>
      <c r="BL102" s="20" t="s">
        <v>158</v>
      </c>
      <c r="BM102" s="187" t="s">
        <v>851</v>
      </c>
    </row>
    <row r="103" spans="1:65" s="13" customFormat="1" ht="11.25">
      <c r="B103" s="194"/>
      <c r="C103" s="195"/>
      <c r="D103" s="196" t="s">
        <v>135</v>
      </c>
      <c r="E103" s="197" t="s">
        <v>19</v>
      </c>
      <c r="F103" s="198" t="s">
        <v>834</v>
      </c>
      <c r="G103" s="195"/>
      <c r="H103" s="197" t="s">
        <v>19</v>
      </c>
      <c r="I103" s="199"/>
      <c r="J103" s="195"/>
      <c r="K103" s="195"/>
      <c r="L103" s="200"/>
      <c r="M103" s="201"/>
      <c r="N103" s="202"/>
      <c r="O103" s="202"/>
      <c r="P103" s="202"/>
      <c r="Q103" s="202"/>
      <c r="R103" s="202"/>
      <c r="S103" s="202"/>
      <c r="T103" s="203"/>
      <c r="AT103" s="204" t="s">
        <v>135</v>
      </c>
      <c r="AU103" s="204" t="s">
        <v>83</v>
      </c>
      <c r="AV103" s="13" t="s">
        <v>83</v>
      </c>
      <c r="AW103" s="13" t="s">
        <v>34</v>
      </c>
      <c r="AX103" s="13" t="s">
        <v>75</v>
      </c>
      <c r="AY103" s="204" t="s">
        <v>122</v>
      </c>
    </row>
    <row r="104" spans="1:65" s="14" customFormat="1" ht="11.25">
      <c r="B104" s="205"/>
      <c r="C104" s="206"/>
      <c r="D104" s="196" t="s">
        <v>135</v>
      </c>
      <c r="E104" s="207" t="s">
        <v>19</v>
      </c>
      <c r="F104" s="208" t="s">
        <v>852</v>
      </c>
      <c r="G104" s="206"/>
      <c r="H104" s="209">
        <v>619.38300000000004</v>
      </c>
      <c r="I104" s="210"/>
      <c r="J104" s="206"/>
      <c r="K104" s="206"/>
      <c r="L104" s="211"/>
      <c r="M104" s="212"/>
      <c r="N104" s="213"/>
      <c r="O104" s="213"/>
      <c r="P104" s="213"/>
      <c r="Q104" s="213"/>
      <c r="R104" s="213"/>
      <c r="S104" s="213"/>
      <c r="T104" s="214"/>
      <c r="AT104" s="215" t="s">
        <v>135</v>
      </c>
      <c r="AU104" s="215" t="s">
        <v>83</v>
      </c>
      <c r="AV104" s="14" t="s">
        <v>85</v>
      </c>
      <c r="AW104" s="14" t="s">
        <v>34</v>
      </c>
      <c r="AX104" s="14" t="s">
        <v>83</v>
      </c>
      <c r="AY104" s="215" t="s">
        <v>122</v>
      </c>
    </row>
    <row r="105" spans="1:65" s="12" customFormat="1" ht="25.9" customHeight="1">
      <c r="B105" s="160"/>
      <c r="C105" s="161"/>
      <c r="D105" s="162" t="s">
        <v>74</v>
      </c>
      <c r="E105" s="163" t="s">
        <v>162</v>
      </c>
      <c r="F105" s="163" t="s">
        <v>730</v>
      </c>
      <c r="G105" s="161"/>
      <c r="H105" s="161"/>
      <c r="I105" s="164"/>
      <c r="J105" s="165">
        <f>BK105</f>
        <v>0</v>
      </c>
      <c r="K105" s="161"/>
      <c r="L105" s="166"/>
      <c r="M105" s="167"/>
      <c r="N105" s="168"/>
      <c r="O105" s="168"/>
      <c r="P105" s="169">
        <f>P106</f>
        <v>0</v>
      </c>
      <c r="Q105" s="168"/>
      <c r="R105" s="169">
        <f>R106</f>
        <v>0.62370000000000003</v>
      </c>
      <c r="S105" s="168"/>
      <c r="T105" s="170">
        <f>T106</f>
        <v>0</v>
      </c>
      <c r="AR105" s="171" t="s">
        <v>731</v>
      </c>
      <c r="AT105" s="172" t="s">
        <v>74</v>
      </c>
      <c r="AU105" s="172" t="s">
        <v>75</v>
      </c>
      <c r="AY105" s="171" t="s">
        <v>122</v>
      </c>
      <c r="BK105" s="173">
        <f>BK106</f>
        <v>0</v>
      </c>
    </row>
    <row r="106" spans="1:65" s="12" customFormat="1" ht="22.9" customHeight="1">
      <c r="B106" s="160"/>
      <c r="C106" s="161"/>
      <c r="D106" s="162" t="s">
        <v>74</v>
      </c>
      <c r="E106" s="174" t="s">
        <v>739</v>
      </c>
      <c r="F106" s="174" t="s">
        <v>740</v>
      </c>
      <c r="G106" s="161"/>
      <c r="H106" s="161"/>
      <c r="I106" s="164"/>
      <c r="J106" s="175">
        <f>BK106</f>
        <v>0</v>
      </c>
      <c r="K106" s="161"/>
      <c r="L106" s="166"/>
      <c r="M106" s="167"/>
      <c r="N106" s="168"/>
      <c r="O106" s="168"/>
      <c r="P106" s="169">
        <f>SUM(P107:P114)</f>
        <v>0</v>
      </c>
      <c r="Q106" s="168"/>
      <c r="R106" s="169">
        <f>SUM(R107:R114)</f>
        <v>0.62370000000000003</v>
      </c>
      <c r="S106" s="168"/>
      <c r="T106" s="170">
        <f>SUM(T107:T114)</f>
        <v>0</v>
      </c>
      <c r="AR106" s="171" t="s">
        <v>731</v>
      </c>
      <c r="AT106" s="172" t="s">
        <v>74</v>
      </c>
      <c r="AU106" s="172" t="s">
        <v>83</v>
      </c>
      <c r="AY106" s="171" t="s">
        <v>122</v>
      </c>
      <c r="BK106" s="173">
        <f>SUM(BK107:BK114)</f>
        <v>0</v>
      </c>
    </row>
    <row r="107" spans="1:65" s="2" customFormat="1" ht="16.5" customHeight="1">
      <c r="A107" s="37"/>
      <c r="B107" s="38"/>
      <c r="C107" s="176" t="s">
        <v>165</v>
      </c>
      <c r="D107" s="176" t="s">
        <v>126</v>
      </c>
      <c r="E107" s="177" t="s">
        <v>853</v>
      </c>
      <c r="F107" s="178" t="s">
        <v>854</v>
      </c>
      <c r="G107" s="179" t="s">
        <v>157</v>
      </c>
      <c r="H107" s="180">
        <v>745</v>
      </c>
      <c r="I107" s="181"/>
      <c r="J107" s="182">
        <f>ROUND(I107*H107,2)</f>
        <v>0</v>
      </c>
      <c r="K107" s="178" t="s">
        <v>130</v>
      </c>
      <c r="L107" s="42"/>
      <c r="M107" s="183" t="s">
        <v>19</v>
      </c>
      <c r="N107" s="184" t="s">
        <v>46</v>
      </c>
      <c r="O107" s="67"/>
      <c r="P107" s="185">
        <f>O107*H107</f>
        <v>0</v>
      </c>
      <c r="Q107" s="185">
        <v>4.2000000000000002E-4</v>
      </c>
      <c r="R107" s="185">
        <f>Q107*H107</f>
        <v>0.31290000000000001</v>
      </c>
      <c r="S107" s="185">
        <v>0</v>
      </c>
      <c r="T107" s="186">
        <f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187" t="s">
        <v>468</v>
      </c>
      <c r="AT107" s="187" t="s">
        <v>126</v>
      </c>
      <c r="AU107" s="187" t="s">
        <v>85</v>
      </c>
      <c r="AY107" s="20" t="s">
        <v>122</v>
      </c>
      <c r="BE107" s="188">
        <f>IF(N107="základní",J107,0)</f>
        <v>0</v>
      </c>
      <c r="BF107" s="188">
        <f>IF(N107="snížená",J107,0)</f>
        <v>0</v>
      </c>
      <c r="BG107" s="188">
        <f>IF(N107="zákl. přenesená",J107,0)</f>
        <v>0</v>
      </c>
      <c r="BH107" s="188">
        <f>IF(N107="sníž. přenesená",J107,0)</f>
        <v>0</v>
      </c>
      <c r="BI107" s="188">
        <f>IF(N107="nulová",J107,0)</f>
        <v>0</v>
      </c>
      <c r="BJ107" s="20" t="s">
        <v>83</v>
      </c>
      <c r="BK107" s="188">
        <f>ROUND(I107*H107,2)</f>
        <v>0</v>
      </c>
      <c r="BL107" s="20" t="s">
        <v>468</v>
      </c>
      <c r="BM107" s="187" t="s">
        <v>855</v>
      </c>
    </row>
    <row r="108" spans="1:65" s="2" customFormat="1" ht="11.25">
      <c r="A108" s="37"/>
      <c r="B108" s="38"/>
      <c r="C108" s="39"/>
      <c r="D108" s="189" t="s">
        <v>133</v>
      </c>
      <c r="E108" s="39"/>
      <c r="F108" s="190" t="s">
        <v>856</v>
      </c>
      <c r="G108" s="39"/>
      <c r="H108" s="39"/>
      <c r="I108" s="191"/>
      <c r="J108" s="39"/>
      <c r="K108" s="39"/>
      <c r="L108" s="42"/>
      <c r="M108" s="192"/>
      <c r="N108" s="193"/>
      <c r="O108" s="67"/>
      <c r="P108" s="67"/>
      <c r="Q108" s="67"/>
      <c r="R108" s="67"/>
      <c r="S108" s="67"/>
      <c r="T108" s="68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T108" s="20" t="s">
        <v>133</v>
      </c>
      <c r="AU108" s="20" t="s">
        <v>85</v>
      </c>
    </row>
    <row r="109" spans="1:65" s="2" customFormat="1" ht="16.5" customHeight="1">
      <c r="A109" s="37"/>
      <c r="B109" s="38"/>
      <c r="C109" s="176" t="s">
        <v>217</v>
      </c>
      <c r="D109" s="176" t="s">
        <v>126</v>
      </c>
      <c r="E109" s="177" t="s">
        <v>857</v>
      </c>
      <c r="F109" s="178" t="s">
        <v>858</v>
      </c>
      <c r="G109" s="179" t="s">
        <v>157</v>
      </c>
      <c r="H109" s="180">
        <v>625</v>
      </c>
      <c r="I109" s="181"/>
      <c r="J109" s="182">
        <f>ROUND(I109*H109,2)</f>
        <v>0</v>
      </c>
      <c r="K109" s="178" t="s">
        <v>130</v>
      </c>
      <c r="L109" s="42"/>
      <c r="M109" s="183" t="s">
        <v>19</v>
      </c>
      <c r="N109" s="184" t="s">
        <v>46</v>
      </c>
      <c r="O109" s="67"/>
      <c r="P109" s="185">
        <f>O109*H109</f>
        <v>0</v>
      </c>
      <c r="Q109" s="185">
        <v>4.2000000000000002E-4</v>
      </c>
      <c r="R109" s="185">
        <f>Q109*H109</f>
        <v>0.26250000000000001</v>
      </c>
      <c r="S109" s="185">
        <v>0</v>
      </c>
      <c r="T109" s="186">
        <f>S109*H109</f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187" t="s">
        <v>468</v>
      </c>
      <c r="AT109" s="187" t="s">
        <v>126</v>
      </c>
      <c r="AU109" s="187" t="s">
        <v>85</v>
      </c>
      <c r="AY109" s="20" t="s">
        <v>122</v>
      </c>
      <c r="BE109" s="188">
        <f>IF(N109="základní",J109,0)</f>
        <v>0</v>
      </c>
      <c r="BF109" s="188">
        <f>IF(N109="snížená",J109,0)</f>
        <v>0</v>
      </c>
      <c r="BG109" s="188">
        <f>IF(N109="zákl. přenesená",J109,0)</f>
        <v>0</v>
      </c>
      <c r="BH109" s="188">
        <f>IF(N109="sníž. přenesená",J109,0)</f>
        <v>0</v>
      </c>
      <c r="BI109" s="188">
        <f>IF(N109="nulová",J109,0)</f>
        <v>0</v>
      </c>
      <c r="BJ109" s="20" t="s">
        <v>83</v>
      </c>
      <c r="BK109" s="188">
        <f>ROUND(I109*H109,2)</f>
        <v>0</v>
      </c>
      <c r="BL109" s="20" t="s">
        <v>468</v>
      </c>
      <c r="BM109" s="187" t="s">
        <v>859</v>
      </c>
    </row>
    <row r="110" spans="1:65" s="2" customFormat="1" ht="11.25">
      <c r="A110" s="37"/>
      <c r="B110" s="38"/>
      <c r="C110" s="39"/>
      <c r="D110" s="189" t="s">
        <v>133</v>
      </c>
      <c r="E110" s="39"/>
      <c r="F110" s="190" t="s">
        <v>860</v>
      </c>
      <c r="G110" s="39"/>
      <c r="H110" s="39"/>
      <c r="I110" s="191"/>
      <c r="J110" s="39"/>
      <c r="K110" s="39"/>
      <c r="L110" s="42"/>
      <c r="M110" s="192"/>
      <c r="N110" s="193"/>
      <c r="O110" s="67"/>
      <c r="P110" s="67"/>
      <c r="Q110" s="67"/>
      <c r="R110" s="67"/>
      <c r="S110" s="67"/>
      <c r="T110" s="68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T110" s="20" t="s">
        <v>133</v>
      </c>
      <c r="AU110" s="20" t="s">
        <v>85</v>
      </c>
    </row>
    <row r="111" spans="1:65" s="2" customFormat="1" ht="21.75" customHeight="1">
      <c r="A111" s="37"/>
      <c r="B111" s="38"/>
      <c r="C111" s="176" t="s">
        <v>222</v>
      </c>
      <c r="D111" s="176" t="s">
        <v>126</v>
      </c>
      <c r="E111" s="177" t="s">
        <v>861</v>
      </c>
      <c r="F111" s="178" t="s">
        <v>862</v>
      </c>
      <c r="G111" s="179" t="s">
        <v>157</v>
      </c>
      <c r="H111" s="180">
        <v>57.5</v>
      </c>
      <c r="I111" s="181"/>
      <c r="J111" s="182">
        <f>ROUND(I111*H111,2)</f>
        <v>0</v>
      </c>
      <c r="K111" s="178" t="s">
        <v>130</v>
      </c>
      <c r="L111" s="42"/>
      <c r="M111" s="183" t="s">
        <v>19</v>
      </c>
      <c r="N111" s="184" t="s">
        <v>46</v>
      </c>
      <c r="O111" s="67"/>
      <c r="P111" s="185">
        <f>O111*H111</f>
        <v>0</v>
      </c>
      <c r="Q111" s="185">
        <v>8.4000000000000003E-4</v>
      </c>
      <c r="R111" s="185">
        <f>Q111*H111</f>
        <v>4.8300000000000003E-2</v>
      </c>
      <c r="S111" s="185">
        <v>0</v>
      </c>
      <c r="T111" s="186">
        <f>S111*H111</f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187" t="s">
        <v>468</v>
      </c>
      <c r="AT111" s="187" t="s">
        <v>126</v>
      </c>
      <c r="AU111" s="187" t="s">
        <v>85</v>
      </c>
      <c r="AY111" s="20" t="s">
        <v>122</v>
      </c>
      <c r="BE111" s="188">
        <f>IF(N111="základní",J111,0)</f>
        <v>0</v>
      </c>
      <c r="BF111" s="188">
        <f>IF(N111="snížená",J111,0)</f>
        <v>0</v>
      </c>
      <c r="BG111" s="188">
        <f>IF(N111="zákl. přenesená",J111,0)</f>
        <v>0</v>
      </c>
      <c r="BH111" s="188">
        <f>IF(N111="sníž. přenesená",J111,0)</f>
        <v>0</v>
      </c>
      <c r="BI111" s="188">
        <f>IF(N111="nulová",J111,0)</f>
        <v>0</v>
      </c>
      <c r="BJ111" s="20" t="s">
        <v>83</v>
      </c>
      <c r="BK111" s="188">
        <f>ROUND(I111*H111,2)</f>
        <v>0</v>
      </c>
      <c r="BL111" s="20" t="s">
        <v>468</v>
      </c>
      <c r="BM111" s="187" t="s">
        <v>863</v>
      </c>
    </row>
    <row r="112" spans="1:65" s="2" customFormat="1" ht="11.25">
      <c r="A112" s="37"/>
      <c r="B112" s="38"/>
      <c r="C112" s="39"/>
      <c r="D112" s="189" t="s">
        <v>133</v>
      </c>
      <c r="E112" s="39"/>
      <c r="F112" s="190" t="s">
        <v>864</v>
      </c>
      <c r="G112" s="39"/>
      <c r="H112" s="39"/>
      <c r="I112" s="191"/>
      <c r="J112" s="39"/>
      <c r="K112" s="39"/>
      <c r="L112" s="42"/>
      <c r="M112" s="192"/>
      <c r="N112" s="193"/>
      <c r="O112" s="67"/>
      <c r="P112" s="67"/>
      <c r="Q112" s="67"/>
      <c r="R112" s="67"/>
      <c r="S112" s="67"/>
      <c r="T112" s="68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T112" s="20" t="s">
        <v>133</v>
      </c>
      <c r="AU112" s="20" t="s">
        <v>85</v>
      </c>
    </row>
    <row r="113" spans="1:65" s="2" customFormat="1" ht="16.5" customHeight="1">
      <c r="A113" s="37"/>
      <c r="B113" s="38"/>
      <c r="C113" s="176" t="s">
        <v>227</v>
      </c>
      <c r="D113" s="176" t="s">
        <v>126</v>
      </c>
      <c r="E113" s="177" t="s">
        <v>865</v>
      </c>
      <c r="F113" s="178" t="s">
        <v>866</v>
      </c>
      <c r="G113" s="179" t="s">
        <v>637</v>
      </c>
      <c r="H113" s="180">
        <v>0.624</v>
      </c>
      <c r="I113" s="181"/>
      <c r="J113" s="182">
        <f>ROUND(I113*H113,2)</f>
        <v>0</v>
      </c>
      <c r="K113" s="178" t="s">
        <v>130</v>
      </c>
      <c r="L113" s="42"/>
      <c r="M113" s="183" t="s">
        <v>19</v>
      </c>
      <c r="N113" s="184" t="s">
        <v>46</v>
      </c>
      <c r="O113" s="67"/>
      <c r="P113" s="185">
        <f>O113*H113</f>
        <v>0</v>
      </c>
      <c r="Q113" s="185">
        <v>0</v>
      </c>
      <c r="R113" s="185">
        <f>Q113*H113</f>
        <v>0</v>
      </c>
      <c r="S113" s="185">
        <v>0</v>
      </c>
      <c r="T113" s="186">
        <f>S113*H113</f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187" t="s">
        <v>468</v>
      </c>
      <c r="AT113" s="187" t="s">
        <v>126</v>
      </c>
      <c r="AU113" s="187" t="s">
        <v>85</v>
      </c>
      <c r="AY113" s="20" t="s">
        <v>122</v>
      </c>
      <c r="BE113" s="188">
        <f>IF(N113="základní",J113,0)</f>
        <v>0</v>
      </c>
      <c r="BF113" s="188">
        <f>IF(N113="snížená",J113,0)</f>
        <v>0</v>
      </c>
      <c r="BG113" s="188">
        <f>IF(N113="zákl. přenesená",J113,0)</f>
        <v>0</v>
      </c>
      <c r="BH113" s="188">
        <f>IF(N113="sníž. přenesená",J113,0)</f>
        <v>0</v>
      </c>
      <c r="BI113" s="188">
        <f>IF(N113="nulová",J113,0)</f>
        <v>0</v>
      </c>
      <c r="BJ113" s="20" t="s">
        <v>83</v>
      </c>
      <c r="BK113" s="188">
        <f>ROUND(I113*H113,2)</f>
        <v>0</v>
      </c>
      <c r="BL113" s="20" t="s">
        <v>468</v>
      </c>
      <c r="BM113" s="187" t="s">
        <v>867</v>
      </c>
    </row>
    <row r="114" spans="1:65" s="2" customFormat="1" ht="11.25">
      <c r="A114" s="37"/>
      <c r="B114" s="38"/>
      <c r="C114" s="39"/>
      <c r="D114" s="189" t="s">
        <v>133</v>
      </c>
      <c r="E114" s="39"/>
      <c r="F114" s="190" t="s">
        <v>868</v>
      </c>
      <c r="G114" s="39"/>
      <c r="H114" s="39"/>
      <c r="I114" s="191"/>
      <c r="J114" s="39"/>
      <c r="K114" s="39"/>
      <c r="L114" s="42"/>
      <c r="M114" s="248"/>
      <c r="N114" s="249"/>
      <c r="O114" s="250"/>
      <c r="P114" s="250"/>
      <c r="Q114" s="250"/>
      <c r="R114" s="250"/>
      <c r="S114" s="250"/>
      <c r="T114" s="251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T114" s="20" t="s">
        <v>133</v>
      </c>
      <c r="AU114" s="20" t="s">
        <v>85</v>
      </c>
    </row>
    <row r="115" spans="1:65" s="2" customFormat="1" ht="6.95" customHeight="1">
      <c r="A115" s="37"/>
      <c r="B115" s="50"/>
      <c r="C115" s="51"/>
      <c r="D115" s="51"/>
      <c r="E115" s="51"/>
      <c r="F115" s="51"/>
      <c r="G115" s="51"/>
      <c r="H115" s="51"/>
      <c r="I115" s="51"/>
      <c r="J115" s="51"/>
      <c r="K115" s="51"/>
      <c r="L115" s="42"/>
      <c r="M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</sheetData>
  <sheetProtection algorithmName="SHA-512" hashValue="+n64uHBTXDiB2/SadwQhyrlDu/AzOuqEXYX4oZqyoBBJSQS+Yd395RdeizcxaPQbMO1sdulBcyADcBS9LRyf8g==" saltValue="QPI9/PDinZtaI1G17c7pJAnKx/oBJte6PiTUfRDNcPJ3YgkngMvy0oX3S6JyV89DkWjp9NeUEYSpe2b9yB7lOA==" spinCount="100000" sheet="1" objects="1" scenarios="1" formatColumns="0" formatRows="0" autoFilter="0"/>
  <autoFilter ref="C81:K114" xr:uid="{00000000-0009-0000-0000-000002000000}"/>
  <mergeCells count="9">
    <mergeCell ref="E50:H50"/>
    <mergeCell ref="E72:H72"/>
    <mergeCell ref="E74:H74"/>
    <mergeCell ref="L2:V2"/>
    <mergeCell ref="E7:H7"/>
    <mergeCell ref="E9:H9"/>
    <mergeCell ref="E18:H18"/>
    <mergeCell ref="E27:H27"/>
    <mergeCell ref="E48:H48"/>
  </mergeCells>
  <hyperlinks>
    <hyperlink ref="F85" r:id="rId1" xr:uid="{00000000-0004-0000-0200-000000000000}"/>
    <hyperlink ref="F92" r:id="rId2" xr:uid="{00000000-0004-0000-0200-000001000000}"/>
    <hyperlink ref="F99" r:id="rId3" xr:uid="{00000000-0004-0000-0200-000002000000}"/>
    <hyperlink ref="F108" r:id="rId4" xr:uid="{00000000-0004-0000-0200-000003000000}"/>
    <hyperlink ref="F110" r:id="rId5" xr:uid="{00000000-0004-0000-0200-000004000000}"/>
    <hyperlink ref="F112" r:id="rId6" xr:uid="{00000000-0004-0000-0200-000005000000}"/>
    <hyperlink ref="F114" r:id="rId7" xr:uid="{00000000-0004-0000-0200-000006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1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AT2" s="20" t="s">
        <v>91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85</v>
      </c>
    </row>
    <row r="4" spans="1:46" s="1" customFormat="1" ht="24.95" customHeight="1">
      <c r="B4" s="23"/>
      <c r="D4" s="106" t="s">
        <v>92</v>
      </c>
      <c r="L4" s="23"/>
      <c r="M4" s="107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08" t="s">
        <v>16</v>
      </c>
      <c r="L6" s="23"/>
    </row>
    <row r="7" spans="1:46" s="1" customFormat="1" ht="16.5" customHeight="1">
      <c r="B7" s="23"/>
      <c r="E7" s="379" t="str">
        <f>'Rekapitulace stavby'!K6</f>
        <v>Rekonstrukce elektroinstalace pavilonu A, B, C ZŠG Vítkov</v>
      </c>
      <c r="F7" s="380"/>
      <c r="G7" s="380"/>
      <c r="H7" s="380"/>
      <c r="L7" s="23"/>
    </row>
    <row r="8" spans="1:46" s="2" customFormat="1" ht="12" customHeight="1">
      <c r="A8" s="37"/>
      <c r="B8" s="42"/>
      <c r="C8" s="37"/>
      <c r="D8" s="108" t="s">
        <v>93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81" t="s">
        <v>869</v>
      </c>
      <c r="F9" s="382"/>
      <c r="G9" s="382"/>
      <c r="H9" s="382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19</v>
      </c>
      <c r="G11" s="37"/>
      <c r="H11" s="37"/>
      <c r="I11" s="108" t="s">
        <v>20</v>
      </c>
      <c r="J11" s="110" t="s">
        <v>19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21</v>
      </c>
      <c r="E12" s="37"/>
      <c r="F12" s="110" t="s">
        <v>22</v>
      </c>
      <c r="G12" s="37"/>
      <c r="H12" s="37"/>
      <c r="I12" s="108" t="s">
        <v>23</v>
      </c>
      <c r="J12" s="111">
        <f>'Rekapitulace stavby'!AN8</f>
        <v>46141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24</v>
      </c>
      <c r="E14" s="37"/>
      <c r="F14" s="37"/>
      <c r="G14" s="37"/>
      <c r="H14" s="37"/>
      <c r="I14" s="108" t="s">
        <v>25</v>
      </c>
      <c r="J14" s="110" t="s">
        <v>26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27</v>
      </c>
      <c r="F15" s="37"/>
      <c r="G15" s="37"/>
      <c r="H15" s="37"/>
      <c r="I15" s="108" t="s">
        <v>28</v>
      </c>
      <c r="J15" s="110" t="s">
        <v>29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30</v>
      </c>
      <c r="E17" s="37"/>
      <c r="F17" s="37"/>
      <c r="G17" s="37"/>
      <c r="H17" s="37"/>
      <c r="I17" s="108" t="s">
        <v>25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83" t="str">
        <f>'Rekapitulace stavby'!E14</f>
        <v>Vyplň údaj</v>
      </c>
      <c r="F18" s="384"/>
      <c r="G18" s="384"/>
      <c r="H18" s="384"/>
      <c r="I18" s="108" t="s">
        <v>28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32</v>
      </c>
      <c r="E20" s="37"/>
      <c r="F20" s="37"/>
      <c r="G20" s="37"/>
      <c r="H20" s="37"/>
      <c r="I20" s="108" t="s">
        <v>25</v>
      </c>
      <c r="J20" s="110" t="str">
        <f>IF('Rekapitulace stavby'!AN16="","",'Rekapitulace stavby'!AN16)</f>
        <v/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tr">
        <f>IF('Rekapitulace stavby'!E17="","",'Rekapitulace stavby'!E17)</f>
        <v xml:space="preserve"> </v>
      </c>
      <c r="F21" s="37"/>
      <c r="G21" s="37"/>
      <c r="H21" s="37"/>
      <c r="I21" s="108" t="s">
        <v>28</v>
      </c>
      <c r="J21" s="110" t="str">
        <f>IF('Rekapitulace stavby'!AN17="","",'Rekapitulace stavby'!AN17)</f>
        <v/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35</v>
      </c>
      <c r="E23" s="37"/>
      <c r="F23" s="37"/>
      <c r="G23" s="37"/>
      <c r="H23" s="37"/>
      <c r="I23" s="108" t="s">
        <v>25</v>
      </c>
      <c r="J23" s="110" t="s">
        <v>36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37</v>
      </c>
      <c r="F24" s="37"/>
      <c r="G24" s="37"/>
      <c r="H24" s="37"/>
      <c r="I24" s="108" t="s">
        <v>28</v>
      </c>
      <c r="J24" s="110" t="s">
        <v>38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39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2"/>
      <c r="B27" s="113"/>
      <c r="C27" s="112"/>
      <c r="D27" s="112"/>
      <c r="E27" s="385" t="s">
        <v>19</v>
      </c>
      <c r="F27" s="385"/>
      <c r="G27" s="385"/>
      <c r="H27" s="385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41</v>
      </c>
      <c r="E30" s="37"/>
      <c r="F30" s="37"/>
      <c r="G30" s="37"/>
      <c r="H30" s="37"/>
      <c r="I30" s="37"/>
      <c r="J30" s="117">
        <f>ROUND(J89,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43</v>
      </c>
      <c r="G32" s="37"/>
      <c r="H32" s="37"/>
      <c r="I32" s="118" t="s">
        <v>42</v>
      </c>
      <c r="J32" s="118" t="s">
        <v>44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45</v>
      </c>
      <c r="E33" s="108" t="s">
        <v>46</v>
      </c>
      <c r="F33" s="120">
        <f>ROUND((SUM(BE89:BE118)),  2)</f>
        <v>0</v>
      </c>
      <c r="G33" s="37"/>
      <c r="H33" s="37"/>
      <c r="I33" s="121">
        <v>0.21</v>
      </c>
      <c r="J33" s="120">
        <f>ROUND(((SUM(BE89:BE118))*I33),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47</v>
      </c>
      <c r="F34" s="120">
        <f>ROUND((SUM(BF89:BF118)),  2)</f>
        <v>0</v>
      </c>
      <c r="G34" s="37"/>
      <c r="H34" s="37"/>
      <c r="I34" s="121">
        <v>0.12</v>
      </c>
      <c r="J34" s="120">
        <f>ROUND(((SUM(BF89:BF118))*I34),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48</v>
      </c>
      <c r="F35" s="120">
        <f>ROUND((SUM(BG89:BG118)),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49</v>
      </c>
      <c r="F36" s="120">
        <f>ROUND((SUM(BH89:BH118)),  2)</f>
        <v>0</v>
      </c>
      <c r="G36" s="37"/>
      <c r="H36" s="37"/>
      <c r="I36" s="121">
        <v>0.12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50</v>
      </c>
      <c r="F37" s="120">
        <f>ROUND((SUM(BI89:BI118)),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51</v>
      </c>
      <c r="E39" s="124"/>
      <c r="F39" s="124"/>
      <c r="G39" s="125" t="s">
        <v>52</v>
      </c>
      <c r="H39" s="126" t="s">
        <v>53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95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86" t="str">
        <f>E7</f>
        <v>Rekonstrukce elektroinstalace pavilonu A, B, C ZŠG Vítkov</v>
      </c>
      <c r="F48" s="387"/>
      <c r="G48" s="387"/>
      <c r="H48" s="387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93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58" t="str">
        <f>E9</f>
        <v>03 - Ostatní položky</v>
      </c>
      <c r="F50" s="388"/>
      <c r="G50" s="388"/>
      <c r="H50" s="388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21</v>
      </c>
      <c r="D52" s="39"/>
      <c r="E52" s="39"/>
      <c r="F52" s="30" t="str">
        <f>F12</f>
        <v>Komenského 754, Vítkov</v>
      </c>
      <c r="G52" s="39"/>
      <c r="H52" s="39"/>
      <c r="I52" s="32" t="s">
        <v>23</v>
      </c>
      <c r="J52" s="62">
        <f>IF(J12="","",J12)</f>
        <v>46141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5.2" customHeight="1">
      <c r="A54" s="37"/>
      <c r="B54" s="38"/>
      <c r="C54" s="32" t="s">
        <v>24</v>
      </c>
      <c r="D54" s="39"/>
      <c r="E54" s="39"/>
      <c r="F54" s="30" t="str">
        <f>E15</f>
        <v>Základní škola a gymnázium Vítkov, p.o.</v>
      </c>
      <c r="G54" s="39"/>
      <c r="H54" s="39"/>
      <c r="I54" s="32" t="s">
        <v>32</v>
      </c>
      <c r="J54" s="35" t="str">
        <f>E21</f>
        <v xml:space="preserve"> 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30</v>
      </c>
      <c r="D55" s="39"/>
      <c r="E55" s="39"/>
      <c r="F55" s="30" t="str">
        <f>IF(E18="","",E18)</f>
        <v>Vyplň údaj</v>
      </c>
      <c r="G55" s="39"/>
      <c r="H55" s="39"/>
      <c r="I55" s="32" t="s">
        <v>35</v>
      </c>
      <c r="J55" s="35" t="str">
        <f>E24</f>
        <v>Bc. Lukáš Bělíček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96</v>
      </c>
      <c r="D57" s="134"/>
      <c r="E57" s="134"/>
      <c r="F57" s="134"/>
      <c r="G57" s="134"/>
      <c r="H57" s="134"/>
      <c r="I57" s="134"/>
      <c r="J57" s="135" t="s">
        <v>97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73</v>
      </c>
      <c r="D59" s="39"/>
      <c r="E59" s="39"/>
      <c r="F59" s="39"/>
      <c r="G59" s="39"/>
      <c r="H59" s="39"/>
      <c r="I59" s="39"/>
      <c r="J59" s="80">
        <f>J89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98</v>
      </c>
    </row>
    <row r="60" spans="1:47" s="9" customFormat="1" ht="24.95" customHeight="1">
      <c r="B60" s="137"/>
      <c r="C60" s="138"/>
      <c r="D60" s="139" t="s">
        <v>101</v>
      </c>
      <c r="E60" s="140"/>
      <c r="F60" s="140"/>
      <c r="G60" s="140"/>
      <c r="H60" s="140"/>
      <c r="I60" s="140"/>
      <c r="J60" s="141">
        <f>J90</f>
        <v>0</v>
      </c>
      <c r="K60" s="138"/>
      <c r="L60" s="142"/>
    </row>
    <row r="61" spans="1:47" s="10" customFormat="1" ht="19.899999999999999" customHeight="1">
      <c r="B61" s="143"/>
      <c r="C61" s="144"/>
      <c r="D61" s="145" t="s">
        <v>102</v>
      </c>
      <c r="E61" s="146"/>
      <c r="F61" s="146"/>
      <c r="G61" s="146"/>
      <c r="H61" s="146"/>
      <c r="I61" s="146"/>
      <c r="J61" s="147">
        <f>J91</f>
        <v>0</v>
      </c>
      <c r="K61" s="144"/>
      <c r="L61" s="148"/>
    </row>
    <row r="62" spans="1:47" s="10" customFormat="1" ht="19.899999999999999" customHeight="1">
      <c r="B62" s="143"/>
      <c r="C62" s="144"/>
      <c r="D62" s="145" t="s">
        <v>103</v>
      </c>
      <c r="E62" s="146"/>
      <c r="F62" s="146"/>
      <c r="G62" s="146"/>
      <c r="H62" s="146"/>
      <c r="I62" s="146"/>
      <c r="J62" s="147">
        <f>J96</f>
        <v>0</v>
      </c>
      <c r="K62" s="144"/>
      <c r="L62" s="148"/>
    </row>
    <row r="63" spans="1:47" s="9" customFormat="1" ht="24.95" customHeight="1">
      <c r="B63" s="137"/>
      <c r="C63" s="138"/>
      <c r="D63" s="139" t="s">
        <v>104</v>
      </c>
      <c r="E63" s="140"/>
      <c r="F63" s="140"/>
      <c r="G63" s="140"/>
      <c r="H63" s="140"/>
      <c r="I63" s="140"/>
      <c r="J63" s="141">
        <f>J98</f>
        <v>0</v>
      </c>
      <c r="K63" s="138"/>
      <c r="L63" s="142"/>
    </row>
    <row r="64" spans="1:47" s="10" customFormat="1" ht="19.899999999999999" customHeight="1">
      <c r="B64" s="143"/>
      <c r="C64" s="144"/>
      <c r="D64" s="145" t="s">
        <v>870</v>
      </c>
      <c r="E64" s="146"/>
      <c r="F64" s="146"/>
      <c r="G64" s="146"/>
      <c r="H64" s="146"/>
      <c r="I64" s="146"/>
      <c r="J64" s="147">
        <f>J99</f>
        <v>0</v>
      </c>
      <c r="K64" s="144"/>
      <c r="L64" s="148"/>
    </row>
    <row r="65" spans="1:31" s="9" customFormat="1" ht="24.95" customHeight="1">
      <c r="B65" s="137"/>
      <c r="C65" s="138"/>
      <c r="D65" s="139" t="s">
        <v>871</v>
      </c>
      <c r="E65" s="140"/>
      <c r="F65" s="140"/>
      <c r="G65" s="140"/>
      <c r="H65" s="140"/>
      <c r="I65" s="140"/>
      <c r="J65" s="141">
        <f>J102</f>
        <v>0</v>
      </c>
      <c r="K65" s="138"/>
      <c r="L65" s="142"/>
    </row>
    <row r="66" spans="1:31" s="9" customFormat="1" ht="24.95" customHeight="1">
      <c r="B66" s="137"/>
      <c r="C66" s="138"/>
      <c r="D66" s="139" t="s">
        <v>872</v>
      </c>
      <c r="E66" s="140"/>
      <c r="F66" s="140"/>
      <c r="G66" s="140"/>
      <c r="H66" s="140"/>
      <c r="I66" s="140"/>
      <c r="J66" s="141">
        <f>J107</f>
        <v>0</v>
      </c>
      <c r="K66" s="138"/>
      <c r="L66" s="142"/>
    </row>
    <row r="67" spans="1:31" s="10" customFormat="1" ht="19.899999999999999" customHeight="1">
      <c r="B67" s="143"/>
      <c r="C67" s="144"/>
      <c r="D67" s="145" t="s">
        <v>873</v>
      </c>
      <c r="E67" s="146"/>
      <c r="F67" s="146"/>
      <c r="G67" s="146"/>
      <c r="H67" s="146"/>
      <c r="I67" s="146"/>
      <c r="J67" s="147">
        <f>J108</f>
        <v>0</v>
      </c>
      <c r="K67" s="144"/>
      <c r="L67" s="148"/>
    </row>
    <row r="68" spans="1:31" s="10" customFormat="1" ht="19.899999999999999" customHeight="1">
      <c r="B68" s="143"/>
      <c r="C68" s="144"/>
      <c r="D68" s="145" t="s">
        <v>874</v>
      </c>
      <c r="E68" s="146"/>
      <c r="F68" s="146"/>
      <c r="G68" s="146"/>
      <c r="H68" s="146"/>
      <c r="I68" s="146"/>
      <c r="J68" s="147">
        <f>J111</f>
        <v>0</v>
      </c>
      <c r="K68" s="144"/>
      <c r="L68" s="148"/>
    </row>
    <row r="69" spans="1:31" s="10" customFormat="1" ht="19.899999999999999" customHeight="1">
      <c r="B69" s="143"/>
      <c r="C69" s="144"/>
      <c r="D69" s="145" t="s">
        <v>875</v>
      </c>
      <c r="E69" s="146"/>
      <c r="F69" s="146"/>
      <c r="G69" s="146"/>
      <c r="H69" s="146"/>
      <c r="I69" s="146"/>
      <c r="J69" s="147">
        <f>J114</f>
        <v>0</v>
      </c>
      <c r="K69" s="144"/>
      <c r="L69" s="148"/>
    </row>
    <row r="70" spans="1:31" s="2" customFormat="1" ht="21.75" customHeight="1">
      <c r="A70" s="37"/>
      <c r="B70" s="38"/>
      <c r="C70" s="39"/>
      <c r="D70" s="39"/>
      <c r="E70" s="39"/>
      <c r="F70" s="39"/>
      <c r="G70" s="39"/>
      <c r="H70" s="39"/>
      <c r="I70" s="39"/>
      <c r="J70" s="39"/>
      <c r="K70" s="39"/>
      <c r="L70" s="109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pans="1:31" s="2" customFormat="1" ht="6.95" customHeight="1">
      <c r="A71" s="37"/>
      <c r="B71" s="50"/>
      <c r="C71" s="51"/>
      <c r="D71" s="51"/>
      <c r="E71" s="51"/>
      <c r="F71" s="51"/>
      <c r="G71" s="51"/>
      <c r="H71" s="51"/>
      <c r="I71" s="51"/>
      <c r="J71" s="51"/>
      <c r="K71" s="51"/>
      <c r="L71" s="109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5" spans="1:31" s="2" customFormat="1" ht="6.95" customHeight="1">
      <c r="A75" s="37"/>
      <c r="B75" s="52"/>
      <c r="C75" s="53"/>
      <c r="D75" s="53"/>
      <c r="E75" s="53"/>
      <c r="F75" s="53"/>
      <c r="G75" s="53"/>
      <c r="H75" s="53"/>
      <c r="I75" s="53"/>
      <c r="J75" s="53"/>
      <c r="K75" s="53"/>
      <c r="L75" s="109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24.95" customHeight="1">
      <c r="A76" s="37"/>
      <c r="B76" s="38"/>
      <c r="C76" s="26" t="s">
        <v>107</v>
      </c>
      <c r="D76" s="39"/>
      <c r="E76" s="39"/>
      <c r="F76" s="39"/>
      <c r="G76" s="39"/>
      <c r="H76" s="39"/>
      <c r="I76" s="39"/>
      <c r="J76" s="39"/>
      <c r="K76" s="39"/>
      <c r="L76" s="10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6.95" customHeight="1">
      <c r="A77" s="37"/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12" customHeight="1">
      <c r="A78" s="37"/>
      <c r="B78" s="38"/>
      <c r="C78" s="32" t="s">
        <v>16</v>
      </c>
      <c r="D78" s="39"/>
      <c r="E78" s="39"/>
      <c r="F78" s="39"/>
      <c r="G78" s="39"/>
      <c r="H78" s="39"/>
      <c r="I78" s="39"/>
      <c r="J78" s="39"/>
      <c r="K78" s="39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16.5" customHeight="1">
      <c r="A79" s="37"/>
      <c r="B79" s="38"/>
      <c r="C79" s="39"/>
      <c r="D79" s="39"/>
      <c r="E79" s="386" t="str">
        <f>E7</f>
        <v>Rekonstrukce elektroinstalace pavilonu A, B, C ZŠG Vítkov</v>
      </c>
      <c r="F79" s="387"/>
      <c r="G79" s="387"/>
      <c r="H79" s="387"/>
      <c r="I79" s="39"/>
      <c r="J79" s="39"/>
      <c r="K79" s="39"/>
      <c r="L79" s="109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12" customHeight="1">
      <c r="A80" s="37"/>
      <c r="B80" s="38"/>
      <c r="C80" s="32" t="s">
        <v>93</v>
      </c>
      <c r="D80" s="39"/>
      <c r="E80" s="39"/>
      <c r="F80" s="39"/>
      <c r="G80" s="39"/>
      <c r="H80" s="39"/>
      <c r="I80" s="39"/>
      <c r="J80" s="39"/>
      <c r="K80" s="39"/>
      <c r="L80" s="109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16.5" customHeight="1">
      <c r="A81" s="37"/>
      <c r="B81" s="38"/>
      <c r="C81" s="39"/>
      <c r="D81" s="39"/>
      <c r="E81" s="358" t="str">
        <f>E9</f>
        <v>03 - Ostatní položky</v>
      </c>
      <c r="F81" s="388"/>
      <c r="G81" s="388"/>
      <c r="H81" s="388"/>
      <c r="I81" s="39"/>
      <c r="J81" s="39"/>
      <c r="K81" s="39"/>
      <c r="L81" s="10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6.95" customHeight="1">
      <c r="A82" s="37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10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12" customHeight="1">
      <c r="A83" s="37"/>
      <c r="B83" s="38"/>
      <c r="C83" s="32" t="s">
        <v>21</v>
      </c>
      <c r="D83" s="39"/>
      <c r="E83" s="39"/>
      <c r="F83" s="30" t="str">
        <f>F12</f>
        <v>Komenského 754, Vítkov</v>
      </c>
      <c r="G83" s="39"/>
      <c r="H83" s="39"/>
      <c r="I83" s="32" t="s">
        <v>23</v>
      </c>
      <c r="J83" s="62">
        <f>IF(J12="","",J12)</f>
        <v>46141</v>
      </c>
      <c r="K83" s="39"/>
      <c r="L83" s="10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6.95" customHeight="1">
      <c r="A84" s="37"/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10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2" customFormat="1" ht="15.2" customHeight="1">
      <c r="A85" s="37"/>
      <c r="B85" s="38"/>
      <c r="C85" s="32" t="s">
        <v>24</v>
      </c>
      <c r="D85" s="39"/>
      <c r="E85" s="39"/>
      <c r="F85" s="30" t="str">
        <f>E15</f>
        <v>Základní škola a gymnázium Vítkov, p.o.</v>
      </c>
      <c r="G85" s="39"/>
      <c r="H85" s="39"/>
      <c r="I85" s="32" t="s">
        <v>32</v>
      </c>
      <c r="J85" s="35" t="str">
        <f>E21</f>
        <v xml:space="preserve"> </v>
      </c>
      <c r="K85" s="39"/>
      <c r="L85" s="10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5" s="2" customFormat="1" ht="15.2" customHeight="1">
      <c r="A86" s="37"/>
      <c r="B86" s="38"/>
      <c r="C86" s="32" t="s">
        <v>30</v>
      </c>
      <c r="D86" s="39"/>
      <c r="E86" s="39"/>
      <c r="F86" s="30" t="str">
        <f>IF(E18="","",E18)</f>
        <v>Vyplň údaj</v>
      </c>
      <c r="G86" s="39"/>
      <c r="H86" s="39"/>
      <c r="I86" s="32" t="s">
        <v>35</v>
      </c>
      <c r="J86" s="35" t="str">
        <f>E24</f>
        <v>Bc. Lukáš Bělíček</v>
      </c>
      <c r="K86" s="39"/>
      <c r="L86" s="10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65" s="2" customFormat="1" ht="10.35" customHeight="1">
      <c r="A87" s="37"/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10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65" s="11" customFormat="1" ht="29.25" customHeight="1">
      <c r="A88" s="149"/>
      <c r="B88" s="150"/>
      <c r="C88" s="151" t="s">
        <v>108</v>
      </c>
      <c r="D88" s="152" t="s">
        <v>60</v>
      </c>
      <c r="E88" s="152" t="s">
        <v>56</v>
      </c>
      <c r="F88" s="152" t="s">
        <v>57</v>
      </c>
      <c r="G88" s="152" t="s">
        <v>109</v>
      </c>
      <c r="H88" s="152" t="s">
        <v>110</v>
      </c>
      <c r="I88" s="152" t="s">
        <v>111</v>
      </c>
      <c r="J88" s="152" t="s">
        <v>97</v>
      </c>
      <c r="K88" s="153" t="s">
        <v>112</v>
      </c>
      <c r="L88" s="154"/>
      <c r="M88" s="71" t="s">
        <v>19</v>
      </c>
      <c r="N88" s="72" t="s">
        <v>45</v>
      </c>
      <c r="O88" s="72" t="s">
        <v>113</v>
      </c>
      <c r="P88" s="72" t="s">
        <v>114</v>
      </c>
      <c r="Q88" s="72" t="s">
        <v>115</v>
      </c>
      <c r="R88" s="72" t="s">
        <v>116</v>
      </c>
      <c r="S88" s="72" t="s">
        <v>117</v>
      </c>
      <c r="T88" s="73" t="s">
        <v>118</v>
      </c>
      <c r="U88" s="149"/>
      <c r="V88" s="149"/>
      <c r="W88" s="149"/>
      <c r="X88" s="149"/>
      <c r="Y88" s="149"/>
      <c r="Z88" s="149"/>
      <c r="AA88" s="149"/>
      <c r="AB88" s="149"/>
      <c r="AC88" s="149"/>
      <c r="AD88" s="149"/>
      <c r="AE88" s="149"/>
    </row>
    <row r="89" spans="1:65" s="2" customFormat="1" ht="22.9" customHeight="1">
      <c r="A89" s="37"/>
      <c r="B89" s="38"/>
      <c r="C89" s="78" t="s">
        <v>119</v>
      </c>
      <c r="D89" s="39"/>
      <c r="E89" s="39"/>
      <c r="F89" s="39"/>
      <c r="G89" s="39"/>
      <c r="H89" s="39"/>
      <c r="I89" s="39"/>
      <c r="J89" s="155">
        <f>BK89</f>
        <v>0</v>
      </c>
      <c r="K89" s="39"/>
      <c r="L89" s="42"/>
      <c r="M89" s="74"/>
      <c r="N89" s="156"/>
      <c r="O89" s="75"/>
      <c r="P89" s="157">
        <f>P90+P98+P102+P107</f>
        <v>0</v>
      </c>
      <c r="Q89" s="75"/>
      <c r="R89" s="157">
        <f>R90+R98+R102+R107</f>
        <v>0</v>
      </c>
      <c r="S89" s="75"/>
      <c r="T89" s="158">
        <f>T90+T98+T102+T107</f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T89" s="20" t="s">
        <v>74</v>
      </c>
      <c r="AU89" s="20" t="s">
        <v>98</v>
      </c>
      <c r="BK89" s="159">
        <f>BK90+BK98+BK102+BK107</f>
        <v>0</v>
      </c>
    </row>
    <row r="90" spans="1:65" s="12" customFormat="1" ht="25.9" customHeight="1">
      <c r="B90" s="160"/>
      <c r="C90" s="161"/>
      <c r="D90" s="162" t="s">
        <v>74</v>
      </c>
      <c r="E90" s="163" t="s">
        <v>150</v>
      </c>
      <c r="F90" s="163" t="s">
        <v>151</v>
      </c>
      <c r="G90" s="161"/>
      <c r="H90" s="161"/>
      <c r="I90" s="164"/>
      <c r="J90" s="165">
        <f>BK90</f>
        <v>0</v>
      </c>
      <c r="K90" s="161"/>
      <c r="L90" s="166"/>
      <c r="M90" s="167"/>
      <c r="N90" s="168"/>
      <c r="O90" s="168"/>
      <c r="P90" s="169">
        <f>P91+P96</f>
        <v>0</v>
      </c>
      <c r="Q90" s="168"/>
      <c r="R90" s="169">
        <f>R91+R96</f>
        <v>0</v>
      </c>
      <c r="S90" s="168"/>
      <c r="T90" s="170">
        <f>T91+T96</f>
        <v>0</v>
      </c>
      <c r="AR90" s="171" t="s">
        <v>85</v>
      </c>
      <c r="AT90" s="172" t="s">
        <v>74</v>
      </c>
      <c r="AU90" s="172" t="s">
        <v>75</v>
      </c>
      <c r="AY90" s="171" t="s">
        <v>122</v>
      </c>
      <c r="BK90" s="173">
        <f>BK91+BK96</f>
        <v>0</v>
      </c>
    </row>
    <row r="91" spans="1:65" s="12" customFormat="1" ht="22.9" customHeight="1">
      <c r="B91" s="160"/>
      <c r="C91" s="161"/>
      <c r="D91" s="162" t="s">
        <v>74</v>
      </c>
      <c r="E91" s="174" t="s">
        <v>152</v>
      </c>
      <c r="F91" s="174" t="s">
        <v>153</v>
      </c>
      <c r="G91" s="161"/>
      <c r="H91" s="161"/>
      <c r="I91" s="164"/>
      <c r="J91" s="175">
        <f>BK91</f>
        <v>0</v>
      </c>
      <c r="K91" s="161"/>
      <c r="L91" s="166"/>
      <c r="M91" s="167"/>
      <c r="N91" s="168"/>
      <c r="O91" s="168"/>
      <c r="P91" s="169">
        <f>SUM(P92:P95)</f>
        <v>0</v>
      </c>
      <c r="Q91" s="168"/>
      <c r="R91" s="169">
        <f>SUM(R92:R95)</f>
        <v>0</v>
      </c>
      <c r="S91" s="168"/>
      <c r="T91" s="170">
        <f>SUM(T92:T95)</f>
        <v>0</v>
      </c>
      <c r="AR91" s="171" t="s">
        <v>85</v>
      </c>
      <c r="AT91" s="172" t="s">
        <v>74</v>
      </c>
      <c r="AU91" s="172" t="s">
        <v>83</v>
      </c>
      <c r="AY91" s="171" t="s">
        <v>122</v>
      </c>
      <c r="BK91" s="173">
        <f>SUM(BK92:BK95)</f>
        <v>0</v>
      </c>
    </row>
    <row r="92" spans="1:65" s="2" customFormat="1" ht="24.2" customHeight="1">
      <c r="A92" s="37"/>
      <c r="B92" s="38"/>
      <c r="C92" s="176" t="s">
        <v>83</v>
      </c>
      <c r="D92" s="176" t="s">
        <v>126</v>
      </c>
      <c r="E92" s="177" t="s">
        <v>876</v>
      </c>
      <c r="F92" s="178" t="s">
        <v>877</v>
      </c>
      <c r="G92" s="179" t="s">
        <v>129</v>
      </c>
      <c r="H92" s="180">
        <v>1</v>
      </c>
      <c r="I92" s="181"/>
      <c r="J92" s="182">
        <f>ROUND(I92*H92,2)</f>
        <v>0</v>
      </c>
      <c r="K92" s="178" t="s">
        <v>279</v>
      </c>
      <c r="L92" s="42"/>
      <c r="M92" s="183" t="s">
        <v>19</v>
      </c>
      <c r="N92" s="184" t="s">
        <v>46</v>
      </c>
      <c r="O92" s="67"/>
      <c r="P92" s="185">
        <f>O92*H92</f>
        <v>0</v>
      </c>
      <c r="Q92" s="185">
        <v>0</v>
      </c>
      <c r="R92" s="185">
        <f>Q92*H92</f>
        <v>0</v>
      </c>
      <c r="S92" s="185">
        <v>0</v>
      </c>
      <c r="T92" s="186">
        <f>S92*H92</f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187" t="s">
        <v>158</v>
      </c>
      <c r="AT92" s="187" t="s">
        <v>126</v>
      </c>
      <c r="AU92" s="187" t="s">
        <v>85</v>
      </c>
      <c r="AY92" s="20" t="s">
        <v>122</v>
      </c>
      <c r="BE92" s="188">
        <f>IF(N92="základní",J92,0)</f>
        <v>0</v>
      </c>
      <c r="BF92" s="188">
        <f>IF(N92="snížená",J92,0)</f>
        <v>0</v>
      </c>
      <c r="BG92" s="188">
        <f>IF(N92="zákl. přenesená",J92,0)</f>
        <v>0</v>
      </c>
      <c r="BH92" s="188">
        <f>IF(N92="sníž. přenesená",J92,0)</f>
        <v>0</v>
      </c>
      <c r="BI92" s="188">
        <f>IF(N92="nulová",J92,0)</f>
        <v>0</v>
      </c>
      <c r="BJ92" s="20" t="s">
        <v>83</v>
      </c>
      <c r="BK92" s="188">
        <f>ROUND(I92*H92,2)</f>
        <v>0</v>
      </c>
      <c r="BL92" s="20" t="s">
        <v>158</v>
      </c>
      <c r="BM92" s="187" t="s">
        <v>878</v>
      </c>
    </row>
    <row r="93" spans="1:65" s="2" customFormat="1" ht="11.25">
      <c r="A93" s="37"/>
      <c r="B93" s="38"/>
      <c r="C93" s="39"/>
      <c r="D93" s="189" t="s">
        <v>133</v>
      </c>
      <c r="E93" s="39"/>
      <c r="F93" s="190" t="s">
        <v>879</v>
      </c>
      <c r="G93" s="39"/>
      <c r="H93" s="39"/>
      <c r="I93" s="191"/>
      <c r="J93" s="39"/>
      <c r="K93" s="39"/>
      <c r="L93" s="42"/>
      <c r="M93" s="192"/>
      <c r="N93" s="193"/>
      <c r="O93" s="67"/>
      <c r="P93" s="67"/>
      <c r="Q93" s="67"/>
      <c r="R93" s="67"/>
      <c r="S93" s="67"/>
      <c r="T93" s="68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T93" s="20" t="s">
        <v>133</v>
      </c>
      <c r="AU93" s="20" t="s">
        <v>85</v>
      </c>
    </row>
    <row r="94" spans="1:65" s="2" customFormat="1" ht="33" customHeight="1">
      <c r="A94" s="37"/>
      <c r="B94" s="38"/>
      <c r="C94" s="176" t="s">
        <v>85</v>
      </c>
      <c r="D94" s="176" t="s">
        <v>126</v>
      </c>
      <c r="E94" s="177" t="s">
        <v>880</v>
      </c>
      <c r="F94" s="178" t="s">
        <v>881</v>
      </c>
      <c r="G94" s="179" t="s">
        <v>129</v>
      </c>
      <c r="H94" s="180">
        <v>4</v>
      </c>
      <c r="I94" s="181"/>
      <c r="J94" s="182">
        <f>ROUND(I94*H94,2)</f>
        <v>0</v>
      </c>
      <c r="K94" s="178" t="s">
        <v>279</v>
      </c>
      <c r="L94" s="42"/>
      <c r="M94" s="183" t="s">
        <v>19</v>
      </c>
      <c r="N94" s="184" t="s">
        <v>46</v>
      </c>
      <c r="O94" s="67"/>
      <c r="P94" s="185">
        <f>O94*H94</f>
        <v>0</v>
      </c>
      <c r="Q94" s="185">
        <v>0</v>
      </c>
      <c r="R94" s="185">
        <f>Q94*H94</f>
        <v>0</v>
      </c>
      <c r="S94" s="185">
        <v>0</v>
      </c>
      <c r="T94" s="186">
        <f>S94*H94</f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187" t="s">
        <v>158</v>
      </c>
      <c r="AT94" s="187" t="s">
        <v>126</v>
      </c>
      <c r="AU94" s="187" t="s">
        <v>85</v>
      </c>
      <c r="AY94" s="20" t="s">
        <v>122</v>
      </c>
      <c r="BE94" s="188">
        <f>IF(N94="základní",J94,0)</f>
        <v>0</v>
      </c>
      <c r="BF94" s="188">
        <f>IF(N94="snížená",J94,0)</f>
        <v>0</v>
      </c>
      <c r="BG94" s="188">
        <f>IF(N94="zákl. přenesená",J94,0)</f>
        <v>0</v>
      </c>
      <c r="BH94" s="188">
        <f>IF(N94="sníž. přenesená",J94,0)</f>
        <v>0</v>
      </c>
      <c r="BI94" s="188">
        <f>IF(N94="nulová",J94,0)</f>
        <v>0</v>
      </c>
      <c r="BJ94" s="20" t="s">
        <v>83</v>
      </c>
      <c r="BK94" s="188">
        <f>ROUND(I94*H94,2)</f>
        <v>0</v>
      </c>
      <c r="BL94" s="20" t="s">
        <v>158</v>
      </c>
      <c r="BM94" s="187" t="s">
        <v>882</v>
      </c>
    </row>
    <row r="95" spans="1:65" s="2" customFormat="1" ht="11.25">
      <c r="A95" s="37"/>
      <c r="B95" s="38"/>
      <c r="C95" s="39"/>
      <c r="D95" s="189" t="s">
        <v>133</v>
      </c>
      <c r="E95" s="39"/>
      <c r="F95" s="190" t="s">
        <v>883</v>
      </c>
      <c r="G95" s="39"/>
      <c r="H95" s="39"/>
      <c r="I95" s="191"/>
      <c r="J95" s="39"/>
      <c r="K95" s="39"/>
      <c r="L95" s="42"/>
      <c r="M95" s="192"/>
      <c r="N95" s="193"/>
      <c r="O95" s="67"/>
      <c r="P95" s="67"/>
      <c r="Q95" s="67"/>
      <c r="R95" s="67"/>
      <c r="S95" s="67"/>
      <c r="T95" s="68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20" t="s">
        <v>133</v>
      </c>
      <c r="AU95" s="20" t="s">
        <v>85</v>
      </c>
    </row>
    <row r="96" spans="1:65" s="12" customFormat="1" ht="22.9" customHeight="1">
      <c r="B96" s="160"/>
      <c r="C96" s="161"/>
      <c r="D96" s="162" t="s">
        <v>74</v>
      </c>
      <c r="E96" s="174" t="s">
        <v>640</v>
      </c>
      <c r="F96" s="174" t="s">
        <v>641</v>
      </c>
      <c r="G96" s="161"/>
      <c r="H96" s="161"/>
      <c r="I96" s="164"/>
      <c r="J96" s="175">
        <f>BK96</f>
        <v>0</v>
      </c>
      <c r="K96" s="161"/>
      <c r="L96" s="166"/>
      <c r="M96" s="167"/>
      <c r="N96" s="168"/>
      <c r="O96" s="168"/>
      <c r="P96" s="169">
        <f>P97</f>
        <v>0</v>
      </c>
      <c r="Q96" s="168"/>
      <c r="R96" s="169">
        <f>R97</f>
        <v>0</v>
      </c>
      <c r="S96" s="168"/>
      <c r="T96" s="170">
        <f>T97</f>
        <v>0</v>
      </c>
      <c r="AR96" s="171" t="s">
        <v>85</v>
      </c>
      <c r="AT96" s="172" t="s">
        <v>74</v>
      </c>
      <c r="AU96" s="172" t="s">
        <v>83</v>
      </c>
      <c r="AY96" s="171" t="s">
        <v>122</v>
      </c>
      <c r="BK96" s="173">
        <f>BK97</f>
        <v>0</v>
      </c>
    </row>
    <row r="97" spans="1:65" s="2" customFormat="1" ht="16.5" customHeight="1">
      <c r="A97" s="37"/>
      <c r="B97" s="38"/>
      <c r="C97" s="176" t="s">
        <v>123</v>
      </c>
      <c r="D97" s="176" t="s">
        <v>126</v>
      </c>
      <c r="E97" s="177" t="s">
        <v>884</v>
      </c>
      <c r="F97" s="178" t="s">
        <v>885</v>
      </c>
      <c r="G97" s="179" t="s">
        <v>129</v>
      </c>
      <c r="H97" s="180">
        <v>1</v>
      </c>
      <c r="I97" s="181"/>
      <c r="J97" s="182">
        <f>ROUND(I97*H97,2)</f>
        <v>0</v>
      </c>
      <c r="K97" s="178" t="s">
        <v>19</v>
      </c>
      <c r="L97" s="42"/>
      <c r="M97" s="183" t="s">
        <v>19</v>
      </c>
      <c r="N97" s="184" t="s">
        <v>46</v>
      </c>
      <c r="O97" s="67"/>
      <c r="P97" s="185">
        <f>O97*H97</f>
        <v>0</v>
      </c>
      <c r="Q97" s="185">
        <v>0</v>
      </c>
      <c r="R97" s="185">
        <f>Q97*H97</f>
        <v>0</v>
      </c>
      <c r="S97" s="185">
        <v>0</v>
      </c>
      <c r="T97" s="186">
        <f>S97*H97</f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187" t="s">
        <v>158</v>
      </c>
      <c r="AT97" s="187" t="s">
        <v>126</v>
      </c>
      <c r="AU97" s="187" t="s">
        <v>85</v>
      </c>
      <c r="AY97" s="20" t="s">
        <v>122</v>
      </c>
      <c r="BE97" s="188">
        <f>IF(N97="základní",J97,0)</f>
        <v>0</v>
      </c>
      <c r="BF97" s="188">
        <f>IF(N97="snížená",J97,0)</f>
        <v>0</v>
      </c>
      <c r="BG97" s="188">
        <f>IF(N97="zákl. přenesená",J97,0)</f>
        <v>0</v>
      </c>
      <c r="BH97" s="188">
        <f>IF(N97="sníž. přenesená",J97,0)</f>
        <v>0</v>
      </c>
      <c r="BI97" s="188">
        <f>IF(N97="nulová",J97,0)</f>
        <v>0</v>
      </c>
      <c r="BJ97" s="20" t="s">
        <v>83</v>
      </c>
      <c r="BK97" s="188">
        <f>ROUND(I97*H97,2)</f>
        <v>0</v>
      </c>
      <c r="BL97" s="20" t="s">
        <v>158</v>
      </c>
      <c r="BM97" s="187" t="s">
        <v>886</v>
      </c>
    </row>
    <row r="98" spans="1:65" s="12" customFormat="1" ht="25.9" customHeight="1">
      <c r="B98" s="160"/>
      <c r="C98" s="161"/>
      <c r="D98" s="162" t="s">
        <v>74</v>
      </c>
      <c r="E98" s="163" t="s">
        <v>162</v>
      </c>
      <c r="F98" s="163" t="s">
        <v>730</v>
      </c>
      <c r="G98" s="161"/>
      <c r="H98" s="161"/>
      <c r="I98" s="164"/>
      <c r="J98" s="165">
        <f>BK98</f>
        <v>0</v>
      </c>
      <c r="K98" s="161"/>
      <c r="L98" s="166"/>
      <c r="M98" s="167"/>
      <c r="N98" s="168"/>
      <c r="O98" s="168"/>
      <c r="P98" s="169">
        <f>P99</f>
        <v>0</v>
      </c>
      <c r="Q98" s="168"/>
      <c r="R98" s="169">
        <f>R99</f>
        <v>0</v>
      </c>
      <c r="S98" s="168"/>
      <c r="T98" s="170">
        <f>T99</f>
        <v>0</v>
      </c>
      <c r="AR98" s="171" t="s">
        <v>731</v>
      </c>
      <c r="AT98" s="172" t="s">
        <v>74</v>
      </c>
      <c r="AU98" s="172" t="s">
        <v>75</v>
      </c>
      <c r="AY98" s="171" t="s">
        <v>122</v>
      </c>
      <c r="BK98" s="173">
        <f>BK99</f>
        <v>0</v>
      </c>
    </row>
    <row r="99" spans="1:65" s="12" customFormat="1" ht="22.9" customHeight="1">
      <c r="B99" s="160"/>
      <c r="C99" s="161"/>
      <c r="D99" s="162" t="s">
        <v>74</v>
      </c>
      <c r="E99" s="174" t="s">
        <v>887</v>
      </c>
      <c r="F99" s="174" t="s">
        <v>888</v>
      </c>
      <c r="G99" s="161"/>
      <c r="H99" s="161"/>
      <c r="I99" s="164"/>
      <c r="J99" s="175">
        <f>BK99</f>
        <v>0</v>
      </c>
      <c r="K99" s="161"/>
      <c r="L99" s="166"/>
      <c r="M99" s="167"/>
      <c r="N99" s="168"/>
      <c r="O99" s="168"/>
      <c r="P99" s="169">
        <f>SUM(P100:P101)</f>
        <v>0</v>
      </c>
      <c r="Q99" s="168"/>
      <c r="R99" s="169">
        <f>SUM(R100:R101)</f>
        <v>0</v>
      </c>
      <c r="S99" s="168"/>
      <c r="T99" s="170">
        <f>SUM(T100:T101)</f>
        <v>0</v>
      </c>
      <c r="AR99" s="171" t="s">
        <v>731</v>
      </c>
      <c r="AT99" s="172" t="s">
        <v>74</v>
      </c>
      <c r="AU99" s="172" t="s">
        <v>83</v>
      </c>
      <c r="AY99" s="171" t="s">
        <v>122</v>
      </c>
      <c r="BK99" s="173">
        <f>SUM(BK100:BK101)</f>
        <v>0</v>
      </c>
    </row>
    <row r="100" spans="1:65" s="2" customFormat="1" ht="16.5" customHeight="1">
      <c r="A100" s="37"/>
      <c r="B100" s="38"/>
      <c r="C100" s="176" t="s">
        <v>806</v>
      </c>
      <c r="D100" s="176" t="s">
        <v>126</v>
      </c>
      <c r="E100" s="177" t="s">
        <v>889</v>
      </c>
      <c r="F100" s="178" t="s">
        <v>890</v>
      </c>
      <c r="G100" s="179" t="s">
        <v>891</v>
      </c>
      <c r="H100" s="180">
        <v>1</v>
      </c>
      <c r="I100" s="181"/>
      <c r="J100" s="182">
        <f>ROUND(I100*H100,2)</f>
        <v>0</v>
      </c>
      <c r="K100" s="178" t="s">
        <v>130</v>
      </c>
      <c r="L100" s="42"/>
      <c r="M100" s="183" t="s">
        <v>19</v>
      </c>
      <c r="N100" s="184" t="s">
        <v>46</v>
      </c>
      <c r="O100" s="67"/>
      <c r="P100" s="185">
        <f>O100*H100</f>
        <v>0</v>
      </c>
      <c r="Q100" s="185">
        <v>0</v>
      </c>
      <c r="R100" s="185">
        <f>Q100*H100</f>
        <v>0</v>
      </c>
      <c r="S100" s="185">
        <v>0</v>
      </c>
      <c r="T100" s="186">
        <f>S100*H100</f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187" t="s">
        <v>468</v>
      </c>
      <c r="AT100" s="187" t="s">
        <v>126</v>
      </c>
      <c r="AU100" s="187" t="s">
        <v>85</v>
      </c>
      <c r="AY100" s="20" t="s">
        <v>122</v>
      </c>
      <c r="BE100" s="188">
        <f>IF(N100="základní",J100,0)</f>
        <v>0</v>
      </c>
      <c r="BF100" s="188">
        <f>IF(N100="snížená",J100,0)</f>
        <v>0</v>
      </c>
      <c r="BG100" s="188">
        <f>IF(N100="zákl. přenesená",J100,0)</f>
        <v>0</v>
      </c>
      <c r="BH100" s="188">
        <f>IF(N100="sníž. přenesená",J100,0)</f>
        <v>0</v>
      </c>
      <c r="BI100" s="188">
        <f>IF(N100="nulová",J100,0)</f>
        <v>0</v>
      </c>
      <c r="BJ100" s="20" t="s">
        <v>83</v>
      </c>
      <c r="BK100" s="188">
        <f>ROUND(I100*H100,2)</f>
        <v>0</v>
      </c>
      <c r="BL100" s="20" t="s">
        <v>468</v>
      </c>
      <c r="BM100" s="187" t="s">
        <v>892</v>
      </c>
    </row>
    <row r="101" spans="1:65" s="2" customFormat="1" ht="11.25">
      <c r="A101" s="37"/>
      <c r="B101" s="38"/>
      <c r="C101" s="39"/>
      <c r="D101" s="189" t="s">
        <v>133</v>
      </c>
      <c r="E101" s="39"/>
      <c r="F101" s="190" t="s">
        <v>893</v>
      </c>
      <c r="G101" s="39"/>
      <c r="H101" s="39"/>
      <c r="I101" s="191"/>
      <c r="J101" s="39"/>
      <c r="K101" s="39"/>
      <c r="L101" s="42"/>
      <c r="M101" s="192"/>
      <c r="N101" s="193"/>
      <c r="O101" s="67"/>
      <c r="P101" s="67"/>
      <c r="Q101" s="67"/>
      <c r="R101" s="67"/>
      <c r="S101" s="67"/>
      <c r="T101" s="68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T101" s="20" t="s">
        <v>133</v>
      </c>
      <c r="AU101" s="20" t="s">
        <v>85</v>
      </c>
    </row>
    <row r="102" spans="1:65" s="12" customFormat="1" ht="25.9" customHeight="1">
      <c r="B102" s="160"/>
      <c r="C102" s="161"/>
      <c r="D102" s="162" t="s">
        <v>74</v>
      </c>
      <c r="E102" s="163" t="s">
        <v>894</v>
      </c>
      <c r="F102" s="163" t="s">
        <v>895</v>
      </c>
      <c r="G102" s="161"/>
      <c r="H102" s="161"/>
      <c r="I102" s="164"/>
      <c r="J102" s="165">
        <f>BK102</f>
        <v>0</v>
      </c>
      <c r="K102" s="161"/>
      <c r="L102" s="166"/>
      <c r="M102" s="167"/>
      <c r="N102" s="168"/>
      <c r="O102" s="168"/>
      <c r="P102" s="169">
        <f>SUM(P103:P106)</f>
        <v>0</v>
      </c>
      <c r="Q102" s="168"/>
      <c r="R102" s="169">
        <f>SUM(R103:R106)</f>
        <v>0</v>
      </c>
      <c r="S102" s="168"/>
      <c r="T102" s="170">
        <f>SUM(T103:T106)</f>
        <v>0</v>
      </c>
      <c r="AR102" s="171" t="s">
        <v>131</v>
      </c>
      <c r="AT102" s="172" t="s">
        <v>74</v>
      </c>
      <c r="AU102" s="172" t="s">
        <v>75</v>
      </c>
      <c r="AY102" s="171" t="s">
        <v>122</v>
      </c>
      <c r="BK102" s="173">
        <f>SUM(BK103:BK106)</f>
        <v>0</v>
      </c>
    </row>
    <row r="103" spans="1:65" s="2" customFormat="1" ht="16.5" customHeight="1">
      <c r="A103" s="37"/>
      <c r="B103" s="38"/>
      <c r="C103" s="176" t="s">
        <v>731</v>
      </c>
      <c r="D103" s="176" t="s">
        <v>126</v>
      </c>
      <c r="E103" s="177" t="s">
        <v>896</v>
      </c>
      <c r="F103" s="178" t="s">
        <v>897</v>
      </c>
      <c r="G103" s="179" t="s">
        <v>690</v>
      </c>
      <c r="H103" s="180">
        <v>20</v>
      </c>
      <c r="I103" s="181"/>
      <c r="J103" s="182">
        <f>ROUND(I103*H103,2)</f>
        <v>0</v>
      </c>
      <c r="K103" s="178" t="s">
        <v>279</v>
      </c>
      <c r="L103" s="42"/>
      <c r="M103" s="183" t="s">
        <v>19</v>
      </c>
      <c r="N103" s="184" t="s">
        <v>46</v>
      </c>
      <c r="O103" s="67"/>
      <c r="P103" s="185">
        <f>O103*H103</f>
        <v>0</v>
      </c>
      <c r="Q103" s="185">
        <v>0</v>
      </c>
      <c r="R103" s="185">
        <f>Q103*H103</f>
        <v>0</v>
      </c>
      <c r="S103" s="185">
        <v>0</v>
      </c>
      <c r="T103" s="186">
        <f>S103*H103</f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187" t="s">
        <v>898</v>
      </c>
      <c r="AT103" s="187" t="s">
        <v>126</v>
      </c>
      <c r="AU103" s="187" t="s">
        <v>83</v>
      </c>
      <c r="AY103" s="20" t="s">
        <v>122</v>
      </c>
      <c r="BE103" s="188">
        <f>IF(N103="základní",J103,0)</f>
        <v>0</v>
      </c>
      <c r="BF103" s="188">
        <f>IF(N103="snížená",J103,0)</f>
        <v>0</v>
      </c>
      <c r="BG103" s="188">
        <f>IF(N103="zákl. přenesená",J103,0)</f>
        <v>0</v>
      </c>
      <c r="BH103" s="188">
        <f>IF(N103="sníž. přenesená",J103,0)</f>
        <v>0</v>
      </c>
      <c r="BI103" s="188">
        <f>IF(N103="nulová",J103,0)</f>
        <v>0</v>
      </c>
      <c r="BJ103" s="20" t="s">
        <v>83</v>
      </c>
      <c r="BK103" s="188">
        <f>ROUND(I103*H103,2)</f>
        <v>0</v>
      </c>
      <c r="BL103" s="20" t="s">
        <v>898</v>
      </c>
      <c r="BM103" s="187" t="s">
        <v>899</v>
      </c>
    </row>
    <row r="104" spans="1:65" s="2" customFormat="1" ht="11.25">
      <c r="A104" s="37"/>
      <c r="B104" s="38"/>
      <c r="C104" s="39"/>
      <c r="D104" s="189" t="s">
        <v>133</v>
      </c>
      <c r="E104" s="39"/>
      <c r="F104" s="190" t="s">
        <v>900</v>
      </c>
      <c r="G104" s="39"/>
      <c r="H104" s="39"/>
      <c r="I104" s="191"/>
      <c r="J104" s="39"/>
      <c r="K104" s="39"/>
      <c r="L104" s="42"/>
      <c r="M104" s="192"/>
      <c r="N104" s="193"/>
      <c r="O104" s="67"/>
      <c r="P104" s="67"/>
      <c r="Q104" s="67"/>
      <c r="R104" s="67"/>
      <c r="S104" s="67"/>
      <c r="T104" s="68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T104" s="20" t="s">
        <v>133</v>
      </c>
      <c r="AU104" s="20" t="s">
        <v>83</v>
      </c>
    </row>
    <row r="105" spans="1:65" s="2" customFormat="1" ht="16.5" customHeight="1">
      <c r="A105" s="37"/>
      <c r="B105" s="38"/>
      <c r="C105" s="176" t="s">
        <v>131</v>
      </c>
      <c r="D105" s="176" t="s">
        <v>126</v>
      </c>
      <c r="E105" s="177" t="s">
        <v>901</v>
      </c>
      <c r="F105" s="178" t="s">
        <v>902</v>
      </c>
      <c r="G105" s="179" t="s">
        <v>690</v>
      </c>
      <c r="H105" s="180">
        <v>60</v>
      </c>
      <c r="I105" s="181"/>
      <c r="J105" s="182">
        <f>ROUND(I105*H105,2)</f>
        <v>0</v>
      </c>
      <c r="K105" s="178" t="s">
        <v>279</v>
      </c>
      <c r="L105" s="42"/>
      <c r="M105" s="183" t="s">
        <v>19</v>
      </c>
      <c r="N105" s="184" t="s">
        <v>46</v>
      </c>
      <c r="O105" s="67"/>
      <c r="P105" s="185">
        <f>O105*H105</f>
        <v>0</v>
      </c>
      <c r="Q105" s="185">
        <v>0</v>
      </c>
      <c r="R105" s="185">
        <f>Q105*H105</f>
        <v>0</v>
      </c>
      <c r="S105" s="185">
        <v>0</v>
      </c>
      <c r="T105" s="186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187" t="s">
        <v>898</v>
      </c>
      <c r="AT105" s="187" t="s">
        <v>126</v>
      </c>
      <c r="AU105" s="187" t="s">
        <v>83</v>
      </c>
      <c r="AY105" s="20" t="s">
        <v>122</v>
      </c>
      <c r="BE105" s="188">
        <f>IF(N105="základní",J105,0)</f>
        <v>0</v>
      </c>
      <c r="BF105" s="188">
        <f>IF(N105="snížená",J105,0)</f>
        <v>0</v>
      </c>
      <c r="BG105" s="188">
        <f>IF(N105="zákl. přenesená",J105,0)</f>
        <v>0</v>
      </c>
      <c r="BH105" s="188">
        <f>IF(N105="sníž. přenesená",J105,0)</f>
        <v>0</v>
      </c>
      <c r="BI105" s="188">
        <f>IF(N105="nulová",J105,0)</f>
        <v>0</v>
      </c>
      <c r="BJ105" s="20" t="s">
        <v>83</v>
      </c>
      <c r="BK105" s="188">
        <f>ROUND(I105*H105,2)</f>
        <v>0</v>
      </c>
      <c r="BL105" s="20" t="s">
        <v>898</v>
      </c>
      <c r="BM105" s="187" t="s">
        <v>903</v>
      </c>
    </row>
    <row r="106" spans="1:65" s="2" customFormat="1" ht="11.25">
      <c r="A106" s="37"/>
      <c r="B106" s="38"/>
      <c r="C106" s="39"/>
      <c r="D106" s="189" t="s">
        <v>133</v>
      </c>
      <c r="E106" s="39"/>
      <c r="F106" s="190" t="s">
        <v>904</v>
      </c>
      <c r="G106" s="39"/>
      <c r="H106" s="39"/>
      <c r="I106" s="191"/>
      <c r="J106" s="39"/>
      <c r="K106" s="39"/>
      <c r="L106" s="42"/>
      <c r="M106" s="192"/>
      <c r="N106" s="193"/>
      <c r="O106" s="67"/>
      <c r="P106" s="67"/>
      <c r="Q106" s="67"/>
      <c r="R106" s="67"/>
      <c r="S106" s="67"/>
      <c r="T106" s="68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T106" s="20" t="s">
        <v>133</v>
      </c>
      <c r="AU106" s="20" t="s">
        <v>83</v>
      </c>
    </row>
    <row r="107" spans="1:65" s="12" customFormat="1" ht="25.9" customHeight="1">
      <c r="B107" s="160"/>
      <c r="C107" s="161"/>
      <c r="D107" s="162" t="s">
        <v>74</v>
      </c>
      <c r="E107" s="163" t="s">
        <v>905</v>
      </c>
      <c r="F107" s="163" t="s">
        <v>906</v>
      </c>
      <c r="G107" s="161"/>
      <c r="H107" s="161"/>
      <c r="I107" s="164"/>
      <c r="J107" s="165">
        <f>BK107</f>
        <v>0</v>
      </c>
      <c r="K107" s="161"/>
      <c r="L107" s="166"/>
      <c r="M107" s="167"/>
      <c r="N107" s="168"/>
      <c r="O107" s="168"/>
      <c r="P107" s="169">
        <f>P108+P111+P114</f>
        <v>0</v>
      </c>
      <c r="Q107" s="168"/>
      <c r="R107" s="169">
        <f>R108+R111+R114</f>
        <v>0</v>
      </c>
      <c r="S107" s="168"/>
      <c r="T107" s="170">
        <f>T108+T111+T114</f>
        <v>0</v>
      </c>
      <c r="AR107" s="171" t="s">
        <v>358</v>
      </c>
      <c r="AT107" s="172" t="s">
        <v>74</v>
      </c>
      <c r="AU107" s="172" t="s">
        <v>75</v>
      </c>
      <c r="AY107" s="171" t="s">
        <v>122</v>
      </c>
      <c r="BK107" s="173">
        <f>BK108+BK111+BK114</f>
        <v>0</v>
      </c>
    </row>
    <row r="108" spans="1:65" s="12" customFormat="1" ht="22.9" customHeight="1">
      <c r="B108" s="160"/>
      <c r="C108" s="161"/>
      <c r="D108" s="162" t="s">
        <v>74</v>
      </c>
      <c r="E108" s="174" t="s">
        <v>907</v>
      </c>
      <c r="F108" s="174" t="s">
        <v>908</v>
      </c>
      <c r="G108" s="161"/>
      <c r="H108" s="161"/>
      <c r="I108" s="164"/>
      <c r="J108" s="175">
        <f>BK108</f>
        <v>0</v>
      </c>
      <c r="K108" s="161"/>
      <c r="L108" s="166"/>
      <c r="M108" s="167"/>
      <c r="N108" s="168"/>
      <c r="O108" s="168"/>
      <c r="P108" s="169">
        <f>SUM(P109:P110)</f>
        <v>0</v>
      </c>
      <c r="Q108" s="168"/>
      <c r="R108" s="169">
        <f>SUM(R109:R110)</f>
        <v>0</v>
      </c>
      <c r="S108" s="168"/>
      <c r="T108" s="170">
        <f>SUM(T109:T110)</f>
        <v>0</v>
      </c>
      <c r="AR108" s="171" t="s">
        <v>358</v>
      </c>
      <c r="AT108" s="172" t="s">
        <v>74</v>
      </c>
      <c r="AU108" s="172" t="s">
        <v>83</v>
      </c>
      <c r="AY108" s="171" t="s">
        <v>122</v>
      </c>
      <c r="BK108" s="173">
        <f>SUM(BK109:BK110)</f>
        <v>0</v>
      </c>
    </row>
    <row r="109" spans="1:65" s="2" customFormat="1" ht="16.5" customHeight="1">
      <c r="A109" s="37"/>
      <c r="B109" s="38"/>
      <c r="C109" s="176" t="s">
        <v>358</v>
      </c>
      <c r="D109" s="176" t="s">
        <v>126</v>
      </c>
      <c r="E109" s="177" t="s">
        <v>909</v>
      </c>
      <c r="F109" s="178" t="s">
        <v>910</v>
      </c>
      <c r="G109" s="179" t="s">
        <v>911</v>
      </c>
      <c r="H109" s="180">
        <v>1</v>
      </c>
      <c r="I109" s="181"/>
      <c r="J109" s="182">
        <f>ROUND(I109*H109,2)</f>
        <v>0</v>
      </c>
      <c r="K109" s="178" t="s">
        <v>279</v>
      </c>
      <c r="L109" s="42"/>
      <c r="M109" s="183" t="s">
        <v>19</v>
      </c>
      <c r="N109" s="184" t="s">
        <v>46</v>
      </c>
      <c r="O109" s="67"/>
      <c r="P109" s="185">
        <f>O109*H109</f>
        <v>0</v>
      </c>
      <c r="Q109" s="185">
        <v>0</v>
      </c>
      <c r="R109" s="185">
        <f>Q109*H109</f>
        <v>0</v>
      </c>
      <c r="S109" s="185">
        <v>0</v>
      </c>
      <c r="T109" s="186">
        <f>S109*H109</f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187" t="s">
        <v>912</v>
      </c>
      <c r="AT109" s="187" t="s">
        <v>126</v>
      </c>
      <c r="AU109" s="187" t="s">
        <v>85</v>
      </c>
      <c r="AY109" s="20" t="s">
        <v>122</v>
      </c>
      <c r="BE109" s="188">
        <f>IF(N109="základní",J109,0)</f>
        <v>0</v>
      </c>
      <c r="BF109" s="188">
        <f>IF(N109="snížená",J109,0)</f>
        <v>0</v>
      </c>
      <c r="BG109" s="188">
        <f>IF(N109="zákl. přenesená",J109,0)</f>
        <v>0</v>
      </c>
      <c r="BH109" s="188">
        <f>IF(N109="sníž. přenesená",J109,0)</f>
        <v>0</v>
      </c>
      <c r="BI109" s="188">
        <f>IF(N109="nulová",J109,0)</f>
        <v>0</v>
      </c>
      <c r="BJ109" s="20" t="s">
        <v>83</v>
      </c>
      <c r="BK109" s="188">
        <f>ROUND(I109*H109,2)</f>
        <v>0</v>
      </c>
      <c r="BL109" s="20" t="s">
        <v>912</v>
      </c>
      <c r="BM109" s="187" t="s">
        <v>913</v>
      </c>
    </row>
    <row r="110" spans="1:65" s="2" customFormat="1" ht="11.25">
      <c r="A110" s="37"/>
      <c r="B110" s="38"/>
      <c r="C110" s="39"/>
      <c r="D110" s="189" t="s">
        <v>133</v>
      </c>
      <c r="E110" s="39"/>
      <c r="F110" s="190" t="s">
        <v>914</v>
      </c>
      <c r="G110" s="39"/>
      <c r="H110" s="39"/>
      <c r="I110" s="191"/>
      <c r="J110" s="39"/>
      <c r="K110" s="39"/>
      <c r="L110" s="42"/>
      <c r="M110" s="192"/>
      <c r="N110" s="193"/>
      <c r="O110" s="67"/>
      <c r="P110" s="67"/>
      <c r="Q110" s="67"/>
      <c r="R110" s="67"/>
      <c r="S110" s="67"/>
      <c r="T110" s="68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T110" s="20" t="s">
        <v>133</v>
      </c>
      <c r="AU110" s="20" t="s">
        <v>85</v>
      </c>
    </row>
    <row r="111" spans="1:65" s="12" customFormat="1" ht="22.9" customHeight="1">
      <c r="B111" s="160"/>
      <c r="C111" s="161"/>
      <c r="D111" s="162" t="s">
        <v>74</v>
      </c>
      <c r="E111" s="174" t="s">
        <v>915</v>
      </c>
      <c r="F111" s="174" t="s">
        <v>916</v>
      </c>
      <c r="G111" s="161"/>
      <c r="H111" s="161"/>
      <c r="I111" s="164"/>
      <c r="J111" s="175">
        <f>BK111</f>
        <v>0</v>
      </c>
      <c r="K111" s="161"/>
      <c r="L111" s="166"/>
      <c r="M111" s="167"/>
      <c r="N111" s="168"/>
      <c r="O111" s="168"/>
      <c r="P111" s="169">
        <f>SUM(P112:P113)</f>
        <v>0</v>
      </c>
      <c r="Q111" s="168"/>
      <c r="R111" s="169">
        <f>SUM(R112:R113)</f>
        <v>0</v>
      </c>
      <c r="S111" s="168"/>
      <c r="T111" s="170">
        <f>SUM(T112:T113)</f>
        <v>0</v>
      </c>
      <c r="AR111" s="171" t="s">
        <v>358</v>
      </c>
      <c r="AT111" s="172" t="s">
        <v>74</v>
      </c>
      <c r="AU111" s="172" t="s">
        <v>83</v>
      </c>
      <c r="AY111" s="171" t="s">
        <v>122</v>
      </c>
      <c r="BK111" s="173">
        <f>SUM(BK112:BK113)</f>
        <v>0</v>
      </c>
    </row>
    <row r="112" spans="1:65" s="2" customFormat="1" ht="16.5" customHeight="1">
      <c r="A112" s="37"/>
      <c r="B112" s="38"/>
      <c r="C112" s="176" t="s">
        <v>370</v>
      </c>
      <c r="D112" s="176" t="s">
        <v>126</v>
      </c>
      <c r="E112" s="177" t="s">
        <v>917</v>
      </c>
      <c r="F112" s="178" t="s">
        <v>918</v>
      </c>
      <c r="G112" s="179" t="s">
        <v>911</v>
      </c>
      <c r="H112" s="180">
        <v>1</v>
      </c>
      <c r="I112" s="181"/>
      <c r="J112" s="182">
        <f>ROUND(I112*H112,2)</f>
        <v>0</v>
      </c>
      <c r="K112" s="178" t="s">
        <v>279</v>
      </c>
      <c r="L112" s="42"/>
      <c r="M112" s="183" t="s">
        <v>19</v>
      </c>
      <c r="N112" s="184" t="s">
        <v>46</v>
      </c>
      <c r="O112" s="67"/>
      <c r="P112" s="185">
        <f>O112*H112</f>
        <v>0</v>
      </c>
      <c r="Q112" s="185">
        <v>0</v>
      </c>
      <c r="R112" s="185">
        <f>Q112*H112</f>
        <v>0</v>
      </c>
      <c r="S112" s="185">
        <v>0</v>
      </c>
      <c r="T112" s="186">
        <f>S112*H112</f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187" t="s">
        <v>912</v>
      </c>
      <c r="AT112" s="187" t="s">
        <v>126</v>
      </c>
      <c r="AU112" s="187" t="s">
        <v>85</v>
      </c>
      <c r="AY112" s="20" t="s">
        <v>122</v>
      </c>
      <c r="BE112" s="188">
        <f>IF(N112="základní",J112,0)</f>
        <v>0</v>
      </c>
      <c r="BF112" s="188">
        <f>IF(N112="snížená",J112,0)</f>
        <v>0</v>
      </c>
      <c r="BG112" s="188">
        <f>IF(N112="zákl. přenesená",J112,0)</f>
        <v>0</v>
      </c>
      <c r="BH112" s="188">
        <f>IF(N112="sníž. přenesená",J112,0)</f>
        <v>0</v>
      </c>
      <c r="BI112" s="188">
        <f>IF(N112="nulová",J112,0)</f>
        <v>0</v>
      </c>
      <c r="BJ112" s="20" t="s">
        <v>83</v>
      </c>
      <c r="BK112" s="188">
        <f>ROUND(I112*H112,2)</f>
        <v>0</v>
      </c>
      <c r="BL112" s="20" t="s">
        <v>912</v>
      </c>
      <c r="BM112" s="187" t="s">
        <v>919</v>
      </c>
    </row>
    <row r="113" spans="1:65" s="2" customFormat="1" ht="11.25">
      <c r="A113" s="37"/>
      <c r="B113" s="38"/>
      <c r="C113" s="39"/>
      <c r="D113" s="189" t="s">
        <v>133</v>
      </c>
      <c r="E113" s="39"/>
      <c r="F113" s="190" t="s">
        <v>920</v>
      </c>
      <c r="G113" s="39"/>
      <c r="H113" s="39"/>
      <c r="I113" s="191"/>
      <c r="J113" s="39"/>
      <c r="K113" s="39"/>
      <c r="L113" s="42"/>
      <c r="M113" s="192"/>
      <c r="N113" s="193"/>
      <c r="O113" s="67"/>
      <c r="P113" s="67"/>
      <c r="Q113" s="67"/>
      <c r="R113" s="67"/>
      <c r="S113" s="67"/>
      <c r="T113" s="68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T113" s="20" t="s">
        <v>133</v>
      </c>
      <c r="AU113" s="20" t="s">
        <v>85</v>
      </c>
    </row>
    <row r="114" spans="1:65" s="12" customFormat="1" ht="22.9" customHeight="1">
      <c r="B114" s="160"/>
      <c r="C114" s="161"/>
      <c r="D114" s="162" t="s">
        <v>74</v>
      </c>
      <c r="E114" s="174" t="s">
        <v>921</v>
      </c>
      <c r="F114" s="174" t="s">
        <v>922</v>
      </c>
      <c r="G114" s="161"/>
      <c r="H114" s="161"/>
      <c r="I114" s="164"/>
      <c r="J114" s="175">
        <f>BK114</f>
        <v>0</v>
      </c>
      <c r="K114" s="161"/>
      <c r="L114" s="166"/>
      <c r="M114" s="167"/>
      <c r="N114" s="168"/>
      <c r="O114" s="168"/>
      <c r="P114" s="169">
        <f>SUM(P115:P118)</f>
        <v>0</v>
      </c>
      <c r="Q114" s="168"/>
      <c r="R114" s="169">
        <f>SUM(R115:R118)</f>
        <v>0</v>
      </c>
      <c r="S114" s="168"/>
      <c r="T114" s="170">
        <f>SUM(T115:T118)</f>
        <v>0</v>
      </c>
      <c r="AR114" s="171" t="s">
        <v>358</v>
      </c>
      <c r="AT114" s="172" t="s">
        <v>74</v>
      </c>
      <c r="AU114" s="172" t="s">
        <v>83</v>
      </c>
      <c r="AY114" s="171" t="s">
        <v>122</v>
      </c>
      <c r="BK114" s="173">
        <f>SUM(BK115:BK118)</f>
        <v>0</v>
      </c>
    </row>
    <row r="115" spans="1:65" s="2" customFormat="1" ht="16.5" customHeight="1">
      <c r="A115" s="37"/>
      <c r="B115" s="38"/>
      <c r="C115" s="176" t="s">
        <v>421</v>
      </c>
      <c r="D115" s="176" t="s">
        <v>126</v>
      </c>
      <c r="E115" s="177" t="s">
        <v>923</v>
      </c>
      <c r="F115" s="178" t="s">
        <v>924</v>
      </c>
      <c r="G115" s="179" t="s">
        <v>911</v>
      </c>
      <c r="H115" s="180">
        <v>1</v>
      </c>
      <c r="I115" s="181"/>
      <c r="J115" s="182">
        <f>ROUND(I115*H115,2)</f>
        <v>0</v>
      </c>
      <c r="K115" s="178" t="s">
        <v>279</v>
      </c>
      <c r="L115" s="42"/>
      <c r="M115" s="183" t="s">
        <v>19</v>
      </c>
      <c r="N115" s="184" t="s">
        <v>46</v>
      </c>
      <c r="O115" s="67"/>
      <c r="P115" s="185">
        <f>O115*H115</f>
        <v>0</v>
      </c>
      <c r="Q115" s="185">
        <v>0</v>
      </c>
      <c r="R115" s="185">
        <f>Q115*H115</f>
        <v>0</v>
      </c>
      <c r="S115" s="185">
        <v>0</v>
      </c>
      <c r="T115" s="186">
        <f>S115*H115</f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187" t="s">
        <v>912</v>
      </c>
      <c r="AT115" s="187" t="s">
        <v>126</v>
      </c>
      <c r="AU115" s="187" t="s">
        <v>85</v>
      </c>
      <c r="AY115" s="20" t="s">
        <v>122</v>
      </c>
      <c r="BE115" s="188">
        <f>IF(N115="základní",J115,0)</f>
        <v>0</v>
      </c>
      <c r="BF115" s="188">
        <f>IF(N115="snížená",J115,0)</f>
        <v>0</v>
      </c>
      <c r="BG115" s="188">
        <f>IF(N115="zákl. přenesená",J115,0)</f>
        <v>0</v>
      </c>
      <c r="BH115" s="188">
        <f>IF(N115="sníž. přenesená",J115,0)</f>
        <v>0</v>
      </c>
      <c r="BI115" s="188">
        <f>IF(N115="nulová",J115,0)</f>
        <v>0</v>
      </c>
      <c r="BJ115" s="20" t="s">
        <v>83</v>
      </c>
      <c r="BK115" s="188">
        <f>ROUND(I115*H115,2)</f>
        <v>0</v>
      </c>
      <c r="BL115" s="20" t="s">
        <v>912</v>
      </c>
      <c r="BM115" s="187" t="s">
        <v>925</v>
      </c>
    </row>
    <row r="116" spans="1:65" s="2" customFormat="1" ht="11.25">
      <c r="A116" s="37"/>
      <c r="B116" s="38"/>
      <c r="C116" s="39"/>
      <c r="D116" s="189" t="s">
        <v>133</v>
      </c>
      <c r="E116" s="39"/>
      <c r="F116" s="190" t="s">
        <v>926</v>
      </c>
      <c r="G116" s="39"/>
      <c r="H116" s="39"/>
      <c r="I116" s="191"/>
      <c r="J116" s="39"/>
      <c r="K116" s="39"/>
      <c r="L116" s="42"/>
      <c r="M116" s="192"/>
      <c r="N116" s="193"/>
      <c r="O116" s="67"/>
      <c r="P116" s="67"/>
      <c r="Q116" s="67"/>
      <c r="R116" s="67"/>
      <c r="S116" s="67"/>
      <c r="T116" s="68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T116" s="20" t="s">
        <v>133</v>
      </c>
      <c r="AU116" s="20" t="s">
        <v>85</v>
      </c>
    </row>
    <row r="117" spans="1:65" s="2" customFormat="1" ht="16.5" customHeight="1">
      <c r="A117" s="37"/>
      <c r="B117" s="38"/>
      <c r="C117" s="176" t="s">
        <v>927</v>
      </c>
      <c r="D117" s="176" t="s">
        <v>126</v>
      </c>
      <c r="E117" s="177" t="s">
        <v>928</v>
      </c>
      <c r="F117" s="178" t="s">
        <v>929</v>
      </c>
      <c r="G117" s="179" t="s">
        <v>911</v>
      </c>
      <c r="H117" s="180">
        <v>1</v>
      </c>
      <c r="I117" s="181"/>
      <c r="J117" s="182">
        <f>ROUND(I117*H117,2)</f>
        <v>0</v>
      </c>
      <c r="K117" s="178" t="s">
        <v>130</v>
      </c>
      <c r="L117" s="42"/>
      <c r="M117" s="183" t="s">
        <v>19</v>
      </c>
      <c r="N117" s="184" t="s">
        <v>46</v>
      </c>
      <c r="O117" s="67"/>
      <c r="P117" s="185">
        <f>O117*H117</f>
        <v>0</v>
      </c>
      <c r="Q117" s="185">
        <v>0</v>
      </c>
      <c r="R117" s="185">
        <f>Q117*H117</f>
        <v>0</v>
      </c>
      <c r="S117" s="185">
        <v>0</v>
      </c>
      <c r="T117" s="186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87" t="s">
        <v>912</v>
      </c>
      <c r="AT117" s="187" t="s">
        <v>126</v>
      </c>
      <c r="AU117" s="187" t="s">
        <v>85</v>
      </c>
      <c r="AY117" s="20" t="s">
        <v>122</v>
      </c>
      <c r="BE117" s="188">
        <f>IF(N117="základní",J117,0)</f>
        <v>0</v>
      </c>
      <c r="BF117" s="188">
        <f>IF(N117="snížená",J117,0)</f>
        <v>0</v>
      </c>
      <c r="BG117" s="188">
        <f>IF(N117="zákl. přenesená",J117,0)</f>
        <v>0</v>
      </c>
      <c r="BH117" s="188">
        <f>IF(N117="sníž. přenesená",J117,0)</f>
        <v>0</v>
      </c>
      <c r="BI117" s="188">
        <f>IF(N117="nulová",J117,0)</f>
        <v>0</v>
      </c>
      <c r="BJ117" s="20" t="s">
        <v>83</v>
      </c>
      <c r="BK117" s="188">
        <f>ROUND(I117*H117,2)</f>
        <v>0</v>
      </c>
      <c r="BL117" s="20" t="s">
        <v>912</v>
      </c>
      <c r="BM117" s="187" t="s">
        <v>930</v>
      </c>
    </row>
    <row r="118" spans="1:65" s="2" customFormat="1" ht="11.25">
      <c r="A118" s="37"/>
      <c r="B118" s="38"/>
      <c r="C118" s="39"/>
      <c r="D118" s="189" t="s">
        <v>133</v>
      </c>
      <c r="E118" s="39"/>
      <c r="F118" s="190" t="s">
        <v>931</v>
      </c>
      <c r="G118" s="39"/>
      <c r="H118" s="39"/>
      <c r="I118" s="191"/>
      <c r="J118" s="39"/>
      <c r="K118" s="39"/>
      <c r="L118" s="42"/>
      <c r="M118" s="248"/>
      <c r="N118" s="249"/>
      <c r="O118" s="250"/>
      <c r="P118" s="250"/>
      <c r="Q118" s="250"/>
      <c r="R118" s="250"/>
      <c r="S118" s="250"/>
      <c r="T118" s="251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20" t="s">
        <v>133</v>
      </c>
      <c r="AU118" s="20" t="s">
        <v>85</v>
      </c>
    </row>
    <row r="119" spans="1:65" s="2" customFormat="1" ht="6.95" customHeight="1">
      <c r="A119" s="37"/>
      <c r="B119" s="50"/>
      <c r="C119" s="51"/>
      <c r="D119" s="51"/>
      <c r="E119" s="51"/>
      <c r="F119" s="51"/>
      <c r="G119" s="51"/>
      <c r="H119" s="51"/>
      <c r="I119" s="51"/>
      <c r="J119" s="51"/>
      <c r="K119" s="51"/>
      <c r="L119" s="42"/>
      <c r="M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</sheetData>
  <sheetProtection algorithmName="SHA-512" hashValue="vM1reC1ohsz3ka+0yW7GuYqBn6TkpMj/SngC07G+bbzRC9MAwCvpwEyhckEJfnVhxUb0NMLWoInLIjcS26nX0A==" saltValue="uapykct8pZjO++6RXnQHk/XekupPDxQkN2Y/f2C0fp6AONgmgUKuuJgLUCRx+zG3hztSWhkrFIfXi9oNltujMg==" spinCount="100000" sheet="1" objects="1" scenarios="1" formatColumns="0" formatRows="0" autoFilter="0"/>
  <autoFilter ref="C88:K118" xr:uid="{00000000-0009-0000-0000-000003000000}"/>
  <mergeCells count="9">
    <mergeCell ref="E50:H50"/>
    <mergeCell ref="E79:H79"/>
    <mergeCell ref="E81:H81"/>
    <mergeCell ref="L2:V2"/>
    <mergeCell ref="E7:H7"/>
    <mergeCell ref="E9:H9"/>
    <mergeCell ref="E18:H18"/>
    <mergeCell ref="E27:H27"/>
    <mergeCell ref="E48:H48"/>
  </mergeCells>
  <hyperlinks>
    <hyperlink ref="F93" r:id="rId1" xr:uid="{00000000-0004-0000-0300-000000000000}"/>
    <hyperlink ref="F95" r:id="rId2" xr:uid="{00000000-0004-0000-0300-000001000000}"/>
    <hyperlink ref="F101" r:id="rId3" xr:uid="{00000000-0004-0000-0300-000002000000}"/>
    <hyperlink ref="F104" r:id="rId4" xr:uid="{00000000-0004-0000-0300-000003000000}"/>
    <hyperlink ref="F106" r:id="rId5" xr:uid="{00000000-0004-0000-0300-000004000000}"/>
    <hyperlink ref="F110" r:id="rId6" xr:uid="{00000000-0004-0000-0300-000005000000}"/>
    <hyperlink ref="F113" r:id="rId7" xr:uid="{00000000-0004-0000-0300-000006000000}"/>
    <hyperlink ref="F116" r:id="rId8" xr:uid="{00000000-0004-0000-0300-000007000000}"/>
    <hyperlink ref="F118" r:id="rId9" xr:uid="{00000000-0004-0000-0300-000008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252" customWidth="1"/>
    <col min="2" max="2" width="1.6640625" style="252" customWidth="1"/>
    <col min="3" max="4" width="5" style="252" customWidth="1"/>
    <col min="5" max="5" width="11.6640625" style="252" customWidth="1"/>
    <col min="6" max="6" width="9.1640625" style="252" customWidth="1"/>
    <col min="7" max="7" width="5" style="252" customWidth="1"/>
    <col min="8" max="8" width="77.83203125" style="252" customWidth="1"/>
    <col min="9" max="10" width="20" style="252" customWidth="1"/>
    <col min="11" max="11" width="1.6640625" style="252" customWidth="1"/>
  </cols>
  <sheetData>
    <row r="1" spans="2:11" s="1" customFormat="1" ht="37.5" customHeight="1"/>
    <row r="2" spans="2:11" s="1" customFormat="1" ht="7.5" customHeight="1">
      <c r="B2" s="253"/>
      <c r="C2" s="254"/>
      <c r="D2" s="254"/>
      <c r="E2" s="254"/>
      <c r="F2" s="254"/>
      <c r="G2" s="254"/>
      <c r="H2" s="254"/>
      <c r="I2" s="254"/>
      <c r="J2" s="254"/>
      <c r="K2" s="255"/>
    </row>
    <row r="3" spans="2:11" s="17" customFormat="1" ht="45" customHeight="1">
      <c r="B3" s="256"/>
      <c r="C3" s="391" t="s">
        <v>932</v>
      </c>
      <c r="D3" s="391"/>
      <c r="E3" s="391"/>
      <c r="F3" s="391"/>
      <c r="G3" s="391"/>
      <c r="H3" s="391"/>
      <c r="I3" s="391"/>
      <c r="J3" s="391"/>
      <c r="K3" s="257"/>
    </row>
    <row r="4" spans="2:11" s="1" customFormat="1" ht="25.5" customHeight="1">
      <c r="B4" s="258"/>
      <c r="C4" s="390" t="s">
        <v>933</v>
      </c>
      <c r="D4" s="390"/>
      <c r="E4" s="390"/>
      <c r="F4" s="390"/>
      <c r="G4" s="390"/>
      <c r="H4" s="390"/>
      <c r="I4" s="390"/>
      <c r="J4" s="390"/>
      <c r="K4" s="259"/>
    </row>
    <row r="5" spans="2:11" s="1" customFormat="1" ht="5.25" customHeight="1">
      <c r="B5" s="258"/>
      <c r="C5" s="260"/>
      <c r="D5" s="260"/>
      <c r="E5" s="260"/>
      <c r="F5" s="260"/>
      <c r="G5" s="260"/>
      <c r="H5" s="260"/>
      <c r="I5" s="260"/>
      <c r="J5" s="260"/>
      <c r="K5" s="259"/>
    </row>
    <row r="6" spans="2:11" s="1" customFormat="1" ht="15" customHeight="1">
      <c r="B6" s="258"/>
      <c r="C6" s="389" t="s">
        <v>934</v>
      </c>
      <c r="D6" s="389"/>
      <c r="E6" s="389"/>
      <c r="F6" s="389"/>
      <c r="G6" s="389"/>
      <c r="H6" s="389"/>
      <c r="I6" s="389"/>
      <c r="J6" s="389"/>
      <c r="K6" s="259"/>
    </row>
    <row r="7" spans="2:11" s="1" customFormat="1" ht="15" customHeight="1">
      <c r="B7" s="262"/>
      <c r="C7" s="389" t="s">
        <v>935</v>
      </c>
      <c r="D7" s="389"/>
      <c r="E7" s="389"/>
      <c r="F7" s="389"/>
      <c r="G7" s="389"/>
      <c r="H7" s="389"/>
      <c r="I7" s="389"/>
      <c r="J7" s="389"/>
      <c r="K7" s="259"/>
    </row>
    <row r="8" spans="2:11" s="1" customFormat="1" ht="12.75" customHeight="1">
      <c r="B8" s="262"/>
      <c r="C8" s="261"/>
      <c r="D8" s="261"/>
      <c r="E8" s="261"/>
      <c r="F8" s="261"/>
      <c r="G8" s="261"/>
      <c r="H8" s="261"/>
      <c r="I8" s="261"/>
      <c r="J8" s="261"/>
      <c r="K8" s="259"/>
    </row>
    <row r="9" spans="2:11" s="1" customFormat="1" ht="15" customHeight="1">
      <c r="B9" s="262"/>
      <c r="C9" s="389" t="s">
        <v>936</v>
      </c>
      <c r="D9" s="389"/>
      <c r="E9" s="389"/>
      <c r="F9" s="389"/>
      <c r="G9" s="389"/>
      <c r="H9" s="389"/>
      <c r="I9" s="389"/>
      <c r="J9" s="389"/>
      <c r="K9" s="259"/>
    </row>
    <row r="10" spans="2:11" s="1" customFormat="1" ht="15" customHeight="1">
      <c r="B10" s="262"/>
      <c r="C10" s="261"/>
      <c r="D10" s="389" t="s">
        <v>937</v>
      </c>
      <c r="E10" s="389"/>
      <c r="F10" s="389"/>
      <c r="G10" s="389"/>
      <c r="H10" s="389"/>
      <c r="I10" s="389"/>
      <c r="J10" s="389"/>
      <c r="K10" s="259"/>
    </row>
    <row r="11" spans="2:11" s="1" customFormat="1" ht="15" customHeight="1">
      <c r="B11" s="262"/>
      <c r="C11" s="263"/>
      <c r="D11" s="389" t="s">
        <v>938</v>
      </c>
      <c r="E11" s="389"/>
      <c r="F11" s="389"/>
      <c r="G11" s="389"/>
      <c r="H11" s="389"/>
      <c r="I11" s="389"/>
      <c r="J11" s="389"/>
      <c r="K11" s="259"/>
    </row>
    <row r="12" spans="2:11" s="1" customFormat="1" ht="15" customHeight="1">
      <c r="B12" s="262"/>
      <c r="C12" s="263"/>
      <c r="D12" s="261"/>
      <c r="E12" s="261"/>
      <c r="F12" s="261"/>
      <c r="G12" s="261"/>
      <c r="H12" s="261"/>
      <c r="I12" s="261"/>
      <c r="J12" s="261"/>
      <c r="K12" s="259"/>
    </row>
    <row r="13" spans="2:11" s="1" customFormat="1" ht="15" customHeight="1">
      <c r="B13" s="262"/>
      <c r="C13" s="263"/>
      <c r="D13" s="264" t="s">
        <v>939</v>
      </c>
      <c r="E13" s="261"/>
      <c r="F13" s="261"/>
      <c r="G13" s="261"/>
      <c r="H13" s="261"/>
      <c r="I13" s="261"/>
      <c r="J13" s="261"/>
      <c r="K13" s="259"/>
    </row>
    <row r="14" spans="2:11" s="1" customFormat="1" ht="12.75" customHeight="1">
      <c r="B14" s="262"/>
      <c r="C14" s="263"/>
      <c r="D14" s="263"/>
      <c r="E14" s="263"/>
      <c r="F14" s="263"/>
      <c r="G14" s="263"/>
      <c r="H14" s="263"/>
      <c r="I14" s="263"/>
      <c r="J14" s="263"/>
      <c r="K14" s="259"/>
    </row>
    <row r="15" spans="2:11" s="1" customFormat="1" ht="15" customHeight="1">
      <c r="B15" s="262"/>
      <c r="C15" s="263"/>
      <c r="D15" s="389" t="s">
        <v>940</v>
      </c>
      <c r="E15" s="389"/>
      <c r="F15" s="389"/>
      <c r="G15" s="389"/>
      <c r="H15" s="389"/>
      <c r="I15" s="389"/>
      <c r="J15" s="389"/>
      <c r="K15" s="259"/>
    </row>
    <row r="16" spans="2:11" s="1" customFormat="1" ht="15" customHeight="1">
      <c r="B16" s="262"/>
      <c r="C16" s="263"/>
      <c r="D16" s="389" t="s">
        <v>941</v>
      </c>
      <c r="E16" s="389"/>
      <c r="F16" s="389"/>
      <c r="G16" s="389"/>
      <c r="H16" s="389"/>
      <c r="I16" s="389"/>
      <c r="J16" s="389"/>
      <c r="K16" s="259"/>
    </row>
    <row r="17" spans="2:11" s="1" customFormat="1" ht="15" customHeight="1">
      <c r="B17" s="262"/>
      <c r="C17" s="263"/>
      <c r="D17" s="389" t="s">
        <v>942</v>
      </c>
      <c r="E17" s="389"/>
      <c r="F17" s="389"/>
      <c r="G17" s="389"/>
      <c r="H17" s="389"/>
      <c r="I17" s="389"/>
      <c r="J17" s="389"/>
      <c r="K17" s="259"/>
    </row>
    <row r="18" spans="2:11" s="1" customFormat="1" ht="15" customHeight="1">
      <c r="B18" s="262"/>
      <c r="C18" s="263"/>
      <c r="D18" s="263"/>
      <c r="E18" s="265" t="s">
        <v>82</v>
      </c>
      <c r="F18" s="389" t="s">
        <v>943</v>
      </c>
      <c r="G18" s="389"/>
      <c r="H18" s="389"/>
      <c r="I18" s="389"/>
      <c r="J18" s="389"/>
      <c r="K18" s="259"/>
    </row>
    <row r="19" spans="2:11" s="1" customFormat="1" ht="15" customHeight="1">
      <c r="B19" s="262"/>
      <c r="C19" s="263"/>
      <c r="D19" s="263"/>
      <c r="E19" s="265" t="s">
        <v>944</v>
      </c>
      <c r="F19" s="389" t="s">
        <v>945</v>
      </c>
      <c r="G19" s="389"/>
      <c r="H19" s="389"/>
      <c r="I19" s="389"/>
      <c r="J19" s="389"/>
      <c r="K19" s="259"/>
    </row>
    <row r="20" spans="2:11" s="1" customFormat="1" ht="15" customHeight="1">
      <c r="B20" s="262"/>
      <c r="C20" s="263"/>
      <c r="D20" s="263"/>
      <c r="E20" s="265" t="s">
        <v>946</v>
      </c>
      <c r="F20" s="389" t="s">
        <v>947</v>
      </c>
      <c r="G20" s="389"/>
      <c r="H20" s="389"/>
      <c r="I20" s="389"/>
      <c r="J20" s="389"/>
      <c r="K20" s="259"/>
    </row>
    <row r="21" spans="2:11" s="1" customFormat="1" ht="15" customHeight="1">
      <c r="B21" s="262"/>
      <c r="C21" s="263"/>
      <c r="D21" s="263"/>
      <c r="E21" s="265" t="s">
        <v>948</v>
      </c>
      <c r="F21" s="389" t="s">
        <v>949</v>
      </c>
      <c r="G21" s="389"/>
      <c r="H21" s="389"/>
      <c r="I21" s="389"/>
      <c r="J21" s="389"/>
      <c r="K21" s="259"/>
    </row>
    <row r="22" spans="2:11" s="1" customFormat="1" ht="15" customHeight="1">
      <c r="B22" s="262"/>
      <c r="C22" s="263"/>
      <c r="D22" s="263"/>
      <c r="E22" s="265" t="s">
        <v>950</v>
      </c>
      <c r="F22" s="389" t="s">
        <v>951</v>
      </c>
      <c r="G22" s="389"/>
      <c r="H22" s="389"/>
      <c r="I22" s="389"/>
      <c r="J22" s="389"/>
      <c r="K22" s="259"/>
    </row>
    <row r="23" spans="2:11" s="1" customFormat="1" ht="15" customHeight="1">
      <c r="B23" s="262"/>
      <c r="C23" s="263"/>
      <c r="D23" s="263"/>
      <c r="E23" s="265" t="s">
        <v>952</v>
      </c>
      <c r="F23" s="389" t="s">
        <v>953</v>
      </c>
      <c r="G23" s="389"/>
      <c r="H23" s="389"/>
      <c r="I23" s="389"/>
      <c r="J23" s="389"/>
      <c r="K23" s="259"/>
    </row>
    <row r="24" spans="2:11" s="1" customFormat="1" ht="12.75" customHeight="1">
      <c r="B24" s="262"/>
      <c r="C24" s="263"/>
      <c r="D24" s="263"/>
      <c r="E24" s="263"/>
      <c r="F24" s="263"/>
      <c r="G24" s="263"/>
      <c r="H24" s="263"/>
      <c r="I24" s="263"/>
      <c r="J24" s="263"/>
      <c r="K24" s="259"/>
    </row>
    <row r="25" spans="2:11" s="1" customFormat="1" ht="15" customHeight="1">
      <c r="B25" s="262"/>
      <c r="C25" s="389" t="s">
        <v>954</v>
      </c>
      <c r="D25" s="389"/>
      <c r="E25" s="389"/>
      <c r="F25" s="389"/>
      <c r="G25" s="389"/>
      <c r="H25" s="389"/>
      <c r="I25" s="389"/>
      <c r="J25" s="389"/>
      <c r="K25" s="259"/>
    </row>
    <row r="26" spans="2:11" s="1" customFormat="1" ht="15" customHeight="1">
      <c r="B26" s="262"/>
      <c r="C26" s="389" t="s">
        <v>955</v>
      </c>
      <c r="D26" s="389"/>
      <c r="E26" s="389"/>
      <c r="F26" s="389"/>
      <c r="G26" s="389"/>
      <c r="H26" s="389"/>
      <c r="I26" s="389"/>
      <c r="J26" s="389"/>
      <c r="K26" s="259"/>
    </row>
    <row r="27" spans="2:11" s="1" customFormat="1" ht="15" customHeight="1">
      <c r="B27" s="262"/>
      <c r="C27" s="261"/>
      <c r="D27" s="389" t="s">
        <v>956</v>
      </c>
      <c r="E27" s="389"/>
      <c r="F27" s="389"/>
      <c r="G27" s="389"/>
      <c r="H27" s="389"/>
      <c r="I27" s="389"/>
      <c r="J27" s="389"/>
      <c r="K27" s="259"/>
    </row>
    <row r="28" spans="2:11" s="1" customFormat="1" ht="15" customHeight="1">
      <c r="B28" s="262"/>
      <c r="C28" s="263"/>
      <c r="D28" s="389" t="s">
        <v>957</v>
      </c>
      <c r="E28" s="389"/>
      <c r="F28" s="389"/>
      <c r="G28" s="389"/>
      <c r="H28" s="389"/>
      <c r="I28" s="389"/>
      <c r="J28" s="389"/>
      <c r="K28" s="259"/>
    </row>
    <row r="29" spans="2:11" s="1" customFormat="1" ht="12.75" customHeight="1">
      <c r="B29" s="262"/>
      <c r="C29" s="263"/>
      <c r="D29" s="263"/>
      <c r="E29" s="263"/>
      <c r="F29" s="263"/>
      <c r="G29" s="263"/>
      <c r="H29" s="263"/>
      <c r="I29" s="263"/>
      <c r="J29" s="263"/>
      <c r="K29" s="259"/>
    </row>
    <row r="30" spans="2:11" s="1" customFormat="1" ht="15" customHeight="1">
      <c r="B30" s="262"/>
      <c r="C30" s="263"/>
      <c r="D30" s="389" t="s">
        <v>958</v>
      </c>
      <c r="E30" s="389"/>
      <c r="F30" s="389"/>
      <c r="G30" s="389"/>
      <c r="H30" s="389"/>
      <c r="I30" s="389"/>
      <c r="J30" s="389"/>
      <c r="K30" s="259"/>
    </row>
    <row r="31" spans="2:11" s="1" customFormat="1" ht="15" customHeight="1">
      <c r="B31" s="262"/>
      <c r="C31" s="263"/>
      <c r="D31" s="389" t="s">
        <v>959</v>
      </c>
      <c r="E31" s="389"/>
      <c r="F31" s="389"/>
      <c r="G31" s="389"/>
      <c r="H31" s="389"/>
      <c r="I31" s="389"/>
      <c r="J31" s="389"/>
      <c r="K31" s="259"/>
    </row>
    <row r="32" spans="2:11" s="1" customFormat="1" ht="12.75" customHeight="1">
      <c r="B32" s="262"/>
      <c r="C32" s="263"/>
      <c r="D32" s="263"/>
      <c r="E32" s="263"/>
      <c r="F32" s="263"/>
      <c r="G32" s="263"/>
      <c r="H32" s="263"/>
      <c r="I32" s="263"/>
      <c r="J32" s="263"/>
      <c r="K32" s="259"/>
    </row>
    <row r="33" spans="2:11" s="1" customFormat="1" ht="15" customHeight="1">
      <c r="B33" s="262"/>
      <c r="C33" s="263"/>
      <c r="D33" s="389" t="s">
        <v>960</v>
      </c>
      <c r="E33" s="389"/>
      <c r="F33" s="389"/>
      <c r="G33" s="389"/>
      <c r="H33" s="389"/>
      <c r="I33" s="389"/>
      <c r="J33" s="389"/>
      <c r="K33" s="259"/>
    </row>
    <row r="34" spans="2:11" s="1" customFormat="1" ht="15" customHeight="1">
      <c r="B34" s="262"/>
      <c r="C34" s="263"/>
      <c r="D34" s="389" t="s">
        <v>961</v>
      </c>
      <c r="E34" s="389"/>
      <c r="F34" s="389"/>
      <c r="G34" s="389"/>
      <c r="H34" s="389"/>
      <c r="I34" s="389"/>
      <c r="J34" s="389"/>
      <c r="K34" s="259"/>
    </row>
    <row r="35" spans="2:11" s="1" customFormat="1" ht="15" customHeight="1">
      <c r="B35" s="262"/>
      <c r="C35" s="263"/>
      <c r="D35" s="389" t="s">
        <v>962</v>
      </c>
      <c r="E35" s="389"/>
      <c r="F35" s="389"/>
      <c r="G35" s="389"/>
      <c r="H35" s="389"/>
      <c r="I35" s="389"/>
      <c r="J35" s="389"/>
      <c r="K35" s="259"/>
    </row>
    <row r="36" spans="2:11" s="1" customFormat="1" ht="15" customHeight="1">
      <c r="B36" s="262"/>
      <c r="C36" s="263"/>
      <c r="D36" s="261"/>
      <c r="E36" s="264" t="s">
        <v>108</v>
      </c>
      <c r="F36" s="261"/>
      <c r="G36" s="389" t="s">
        <v>963</v>
      </c>
      <c r="H36" s="389"/>
      <c r="I36" s="389"/>
      <c r="J36" s="389"/>
      <c r="K36" s="259"/>
    </row>
    <row r="37" spans="2:11" s="1" customFormat="1" ht="30.75" customHeight="1">
      <c r="B37" s="262"/>
      <c r="C37" s="263"/>
      <c r="D37" s="261"/>
      <c r="E37" s="264" t="s">
        <v>964</v>
      </c>
      <c r="F37" s="261"/>
      <c r="G37" s="389" t="s">
        <v>965</v>
      </c>
      <c r="H37" s="389"/>
      <c r="I37" s="389"/>
      <c r="J37" s="389"/>
      <c r="K37" s="259"/>
    </row>
    <row r="38" spans="2:11" s="1" customFormat="1" ht="15" customHeight="1">
      <c r="B38" s="262"/>
      <c r="C38" s="263"/>
      <c r="D38" s="261"/>
      <c r="E38" s="264" t="s">
        <v>56</v>
      </c>
      <c r="F38" s="261"/>
      <c r="G38" s="389" t="s">
        <v>966</v>
      </c>
      <c r="H38" s="389"/>
      <c r="I38" s="389"/>
      <c r="J38" s="389"/>
      <c r="K38" s="259"/>
    </row>
    <row r="39" spans="2:11" s="1" customFormat="1" ht="15" customHeight="1">
      <c r="B39" s="262"/>
      <c r="C39" s="263"/>
      <c r="D39" s="261"/>
      <c r="E39" s="264" t="s">
        <v>57</v>
      </c>
      <c r="F39" s="261"/>
      <c r="G39" s="389" t="s">
        <v>967</v>
      </c>
      <c r="H39" s="389"/>
      <c r="I39" s="389"/>
      <c r="J39" s="389"/>
      <c r="K39" s="259"/>
    </row>
    <row r="40" spans="2:11" s="1" customFormat="1" ht="15" customHeight="1">
      <c r="B40" s="262"/>
      <c r="C40" s="263"/>
      <c r="D40" s="261"/>
      <c r="E40" s="264" t="s">
        <v>109</v>
      </c>
      <c r="F40" s="261"/>
      <c r="G40" s="389" t="s">
        <v>968</v>
      </c>
      <c r="H40" s="389"/>
      <c r="I40" s="389"/>
      <c r="J40" s="389"/>
      <c r="K40" s="259"/>
    </row>
    <row r="41" spans="2:11" s="1" customFormat="1" ht="15" customHeight="1">
      <c r="B41" s="262"/>
      <c r="C41" s="263"/>
      <c r="D41" s="261"/>
      <c r="E41" s="264" t="s">
        <v>110</v>
      </c>
      <c r="F41" s="261"/>
      <c r="G41" s="389" t="s">
        <v>969</v>
      </c>
      <c r="H41" s="389"/>
      <c r="I41" s="389"/>
      <c r="J41" s="389"/>
      <c r="K41" s="259"/>
    </row>
    <row r="42" spans="2:11" s="1" customFormat="1" ht="15" customHeight="1">
      <c r="B42" s="262"/>
      <c r="C42" s="263"/>
      <c r="D42" s="261"/>
      <c r="E42" s="264" t="s">
        <v>970</v>
      </c>
      <c r="F42" s="261"/>
      <c r="G42" s="389" t="s">
        <v>971</v>
      </c>
      <c r="H42" s="389"/>
      <c r="I42" s="389"/>
      <c r="J42" s="389"/>
      <c r="K42" s="259"/>
    </row>
    <row r="43" spans="2:11" s="1" customFormat="1" ht="15" customHeight="1">
      <c r="B43" s="262"/>
      <c r="C43" s="263"/>
      <c r="D43" s="261"/>
      <c r="E43" s="264"/>
      <c r="F43" s="261"/>
      <c r="G43" s="389" t="s">
        <v>972</v>
      </c>
      <c r="H43" s="389"/>
      <c r="I43" s="389"/>
      <c r="J43" s="389"/>
      <c r="K43" s="259"/>
    </row>
    <row r="44" spans="2:11" s="1" customFormat="1" ht="15" customHeight="1">
      <c r="B44" s="262"/>
      <c r="C44" s="263"/>
      <c r="D44" s="261"/>
      <c r="E44" s="264" t="s">
        <v>973</v>
      </c>
      <c r="F44" s="261"/>
      <c r="G44" s="389" t="s">
        <v>974</v>
      </c>
      <c r="H44" s="389"/>
      <c r="I44" s="389"/>
      <c r="J44" s="389"/>
      <c r="K44" s="259"/>
    </row>
    <row r="45" spans="2:11" s="1" customFormat="1" ht="15" customHeight="1">
      <c r="B45" s="262"/>
      <c r="C45" s="263"/>
      <c r="D45" s="261"/>
      <c r="E45" s="264" t="s">
        <v>112</v>
      </c>
      <c r="F45" s="261"/>
      <c r="G45" s="389" t="s">
        <v>975</v>
      </c>
      <c r="H45" s="389"/>
      <c r="I45" s="389"/>
      <c r="J45" s="389"/>
      <c r="K45" s="259"/>
    </row>
    <row r="46" spans="2:11" s="1" customFormat="1" ht="12.75" customHeight="1">
      <c r="B46" s="262"/>
      <c r="C46" s="263"/>
      <c r="D46" s="261"/>
      <c r="E46" s="261"/>
      <c r="F46" s="261"/>
      <c r="G46" s="261"/>
      <c r="H46" s="261"/>
      <c r="I46" s="261"/>
      <c r="J46" s="261"/>
      <c r="K46" s="259"/>
    </row>
    <row r="47" spans="2:11" s="1" customFormat="1" ht="15" customHeight="1">
      <c r="B47" s="262"/>
      <c r="C47" s="263"/>
      <c r="D47" s="389" t="s">
        <v>976</v>
      </c>
      <c r="E47" s="389"/>
      <c r="F47" s="389"/>
      <c r="G47" s="389"/>
      <c r="H47" s="389"/>
      <c r="I47" s="389"/>
      <c r="J47" s="389"/>
      <c r="K47" s="259"/>
    </row>
    <row r="48" spans="2:11" s="1" customFormat="1" ht="15" customHeight="1">
      <c r="B48" s="262"/>
      <c r="C48" s="263"/>
      <c r="D48" s="263"/>
      <c r="E48" s="389" t="s">
        <v>977</v>
      </c>
      <c r="F48" s="389"/>
      <c r="G48" s="389"/>
      <c r="H48" s="389"/>
      <c r="I48" s="389"/>
      <c r="J48" s="389"/>
      <c r="K48" s="259"/>
    </row>
    <row r="49" spans="2:11" s="1" customFormat="1" ht="15" customHeight="1">
      <c r="B49" s="262"/>
      <c r="C49" s="263"/>
      <c r="D49" s="263"/>
      <c r="E49" s="389" t="s">
        <v>978</v>
      </c>
      <c r="F49" s="389"/>
      <c r="G49" s="389"/>
      <c r="H49" s="389"/>
      <c r="I49" s="389"/>
      <c r="J49" s="389"/>
      <c r="K49" s="259"/>
    </row>
    <row r="50" spans="2:11" s="1" customFormat="1" ht="15" customHeight="1">
      <c r="B50" s="262"/>
      <c r="C50" s="263"/>
      <c r="D50" s="263"/>
      <c r="E50" s="389" t="s">
        <v>979</v>
      </c>
      <c r="F50" s="389"/>
      <c r="G50" s="389"/>
      <c r="H50" s="389"/>
      <c r="I50" s="389"/>
      <c r="J50" s="389"/>
      <c r="K50" s="259"/>
    </row>
    <row r="51" spans="2:11" s="1" customFormat="1" ht="15" customHeight="1">
      <c r="B51" s="262"/>
      <c r="C51" s="263"/>
      <c r="D51" s="389" t="s">
        <v>980</v>
      </c>
      <c r="E51" s="389"/>
      <c r="F51" s="389"/>
      <c r="G51" s="389"/>
      <c r="H51" s="389"/>
      <c r="I51" s="389"/>
      <c r="J51" s="389"/>
      <c r="K51" s="259"/>
    </row>
    <row r="52" spans="2:11" s="1" customFormat="1" ht="25.5" customHeight="1">
      <c r="B52" s="258"/>
      <c r="C52" s="390" t="s">
        <v>981</v>
      </c>
      <c r="D52" s="390"/>
      <c r="E52" s="390"/>
      <c r="F52" s="390"/>
      <c r="G52" s="390"/>
      <c r="H52" s="390"/>
      <c r="I52" s="390"/>
      <c r="J52" s="390"/>
      <c r="K52" s="259"/>
    </row>
    <row r="53" spans="2:11" s="1" customFormat="1" ht="5.25" customHeight="1">
      <c r="B53" s="258"/>
      <c r="C53" s="260"/>
      <c r="D53" s="260"/>
      <c r="E53" s="260"/>
      <c r="F53" s="260"/>
      <c r="G53" s="260"/>
      <c r="H53" s="260"/>
      <c r="I53" s="260"/>
      <c r="J53" s="260"/>
      <c r="K53" s="259"/>
    </row>
    <row r="54" spans="2:11" s="1" customFormat="1" ht="15" customHeight="1">
      <c r="B54" s="258"/>
      <c r="C54" s="389" t="s">
        <v>982</v>
      </c>
      <c r="D54" s="389"/>
      <c r="E54" s="389"/>
      <c r="F54" s="389"/>
      <c r="G54" s="389"/>
      <c r="H54" s="389"/>
      <c r="I54" s="389"/>
      <c r="J54" s="389"/>
      <c r="K54" s="259"/>
    </row>
    <row r="55" spans="2:11" s="1" customFormat="1" ht="15" customHeight="1">
      <c r="B55" s="258"/>
      <c r="C55" s="389" t="s">
        <v>983</v>
      </c>
      <c r="D55" s="389"/>
      <c r="E55" s="389"/>
      <c r="F55" s="389"/>
      <c r="G55" s="389"/>
      <c r="H55" s="389"/>
      <c r="I55" s="389"/>
      <c r="J55" s="389"/>
      <c r="K55" s="259"/>
    </row>
    <row r="56" spans="2:11" s="1" customFormat="1" ht="12.75" customHeight="1">
      <c r="B56" s="258"/>
      <c r="C56" s="261"/>
      <c r="D56" s="261"/>
      <c r="E56" s="261"/>
      <c r="F56" s="261"/>
      <c r="G56" s="261"/>
      <c r="H56" s="261"/>
      <c r="I56" s="261"/>
      <c r="J56" s="261"/>
      <c r="K56" s="259"/>
    </row>
    <row r="57" spans="2:11" s="1" customFormat="1" ht="15" customHeight="1">
      <c r="B57" s="258"/>
      <c r="C57" s="389" t="s">
        <v>984</v>
      </c>
      <c r="D57" s="389"/>
      <c r="E57" s="389"/>
      <c r="F57" s="389"/>
      <c r="G57" s="389"/>
      <c r="H57" s="389"/>
      <c r="I57" s="389"/>
      <c r="J57" s="389"/>
      <c r="K57" s="259"/>
    </row>
    <row r="58" spans="2:11" s="1" customFormat="1" ht="15" customHeight="1">
      <c r="B58" s="258"/>
      <c r="C58" s="263"/>
      <c r="D58" s="389" t="s">
        <v>985</v>
      </c>
      <c r="E58" s="389"/>
      <c r="F58" s="389"/>
      <c r="G58" s="389"/>
      <c r="H58" s="389"/>
      <c r="I58" s="389"/>
      <c r="J58" s="389"/>
      <c r="K58" s="259"/>
    </row>
    <row r="59" spans="2:11" s="1" customFormat="1" ht="15" customHeight="1">
      <c r="B59" s="258"/>
      <c r="C59" s="263"/>
      <c r="D59" s="389" t="s">
        <v>986</v>
      </c>
      <c r="E59" s="389"/>
      <c r="F59" s="389"/>
      <c r="G59" s="389"/>
      <c r="H59" s="389"/>
      <c r="I59" s="389"/>
      <c r="J59" s="389"/>
      <c r="K59" s="259"/>
    </row>
    <row r="60" spans="2:11" s="1" customFormat="1" ht="15" customHeight="1">
      <c r="B60" s="258"/>
      <c r="C60" s="263"/>
      <c r="D60" s="389" t="s">
        <v>987</v>
      </c>
      <c r="E60" s="389"/>
      <c r="F60" s="389"/>
      <c r="G60" s="389"/>
      <c r="H60" s="389"/>
      <c r="I60" s="389"/>
      <c r="J60" s="389"/>
      <c r="K60" s="259"/>
    </row>
    <row r="61" spans="2:11" s="1" customFormat="1" ht="15" customHeight="1">
      <c r="B61" s="258"/>
      <c r="C61" s="263"/>
      <c r="D61" s="389" t="s">
        <v>988</v>
      </c>
      <c r="E61" s="389"/>
      <c r="F61" s="389"/>
      <c r="G61" s="389"/>
      <c r="H61" s="389"/>
      <c r="I61" s="389"/>
      <c r="J61" s="389"/>
      <c r="K61" s="259"/>
    </row>
    <row r="62" spans="2:11" s="1" customFormat="1" ht="15" customHeight="1">
      <c r="B62" s="258"/>
      <c r="C62" s="263"/>
      <c r="D62" s="392" t="s">
        <v>989</v>
      </c>
      <c r="E62" s="392"/>
      <c r="F62" s="392"/>
      <c r="G62" s="392"/>
      <c r="H62" s="392"/>
      <c r="I62" s="392"/>
      <c r="J62" s="392"/>
      <c r="K62" s="259"/>
    </row>
    <row r="63" spans="2:11" s="1" customFormat="1" ht="15" customHeight="1">
      <c r="B63" s="258"/>
      <c r="C63" s="263"/>
      <c r="D63" s="389" t="s">
        <v>990</v>
      </c>
      <c r="E63" s="389"/>
      <c r="F63" s="389"/>
      <c r="G63" s="389"/>
      <c r="H63" s="389"/>
      <c r="I63" s="389"/>
      <c r="J63" s="389"/>
      <c r="K63" s="259"/>
    </row>
    <row r="64" spans="2:11" s="1" customFormat="1" ht="12.75" customHeight="1">
      <c r="B64" s="258"/>
      <c r="C64" s="263"/>
      <c r="D64" s="263"/>
      <c r="E64" s="266"/>
      <c r="F64" s="263"/>
      <c r="G64" s="263"/>
      <c r="H64" s="263"/>
      <c r="I64" s="263"/>
      <c r="J64" s="263"/>
      <c r="K64" s="259"/>
    </row>
    <row r="65" spans="2:11" s="1" customFormat="1" ht="15" customHeight="1">
      <c r="B65" s="258"/>
      <c r="C65" s="263"/>
      <c r="D65" s="389" t="s">
        <v>991</v>
      </c>
      <c r="E65" s="389"/>
      <c r="F65" s="389"/>
      <c r="G65" s="389"/>
      <c r="H65" s="389"/>
      <c r="I65" s="389"/>
      <c r="J65" s="389"/>
      <c r="K65" s="259"/>
    </row>
    <row r="66" spans="2:11" s="1" customFormat="1" ht="15" customHeight="1">
      <c r="B66" s="258"/>
      <c r="C66" s="263"/>
      <c r="D66" s="392" t="s">
        <v>992</v>
      </c>
      <c r="E66" s="392"/>
      <c r="F66" s="392"/>
      <c r="G66" s="392"/>
      <c r="H66" s="392"/>
      <c r="I66" s="392"/>
      <c r="J66" s="392"/>
      <c r="K66" s="259"/>
    </row>
    <row r="67" spans="2:11" s="1" customFormat="1" ht="15" customHeight="1">
      <c r="B67" s="258"/>
      <c r="C67" s="263"/>
      <c r="D67" s="389" t="s">
        <v>993</v>
      </c>
      <c r="E67" s="389"/>
      <c r="F67" s="389"/>
      <c r="G67" s="389"/>
      <c r="H67" s="389"/>
      <c r="I67" s="389"/>
      <c r="J67" s="389"/>
      <c r="K67" s="259"/>
    </row>
    <row r="68" spans="2:11" s="1" customFormat="1" ht="15" customHeight="1">
      <c r="B68" s="258"/>
      <c r="C68" s="263"/>
      <c r="D68" s="389" t="s">
        <v>994</v>
      </c>
      <c r="E68" s="389"/>
      <c r="F68" s="389"/>
      <c r="G68" s="389"/>
      <c r="H68" s="389"/>
      <c r="I68" s="389"/>
      <c r="J68" s="389"/>
      <c r="K68" s="259"/>
    </row>
    <row r="69" spans="2:11" s="1" customFormat="1" ht="15" customHeight="1">
      <c r="B69" s="258"/>
      <c r="C69" s="263"/>
      <c r="D69" s="389" t="s">
        <v>995</v>
      </c>
      <c r="E69" s="389"/>
      <c r="F69" s="389"/>
      <c r="G69" s="389"/>
      <c r="H69" s="389"/>
      <c r="I69" s="389"/>
      <c r="J69" s="389"/>
      <c r="K69" s="259"/>
    </row>
    <row r="70" spans="2:11" s="1" customFormat="1" ht="15" customHeight="1">
      <c r="B70" s="258"/>
      <c r="C70" s="263"/>
      <c r="D70" s="389" t="s">
        <v>996</v>
      </c>
      <c r="E70" s="389"/>
      <c r="F70" s="389"/>
      <c r="G70" s="389"/>
      <c r="H70" s="389"/>
      <c r="I70" s="389"/>
      <c r="J70" s="389"/>
      <c r="K70" s="259"/>
    </row>
    <row r="71" spans="2:11" s="1" customFormat="1" ht="12.75" customHeight="1">
      <c r="B71" s="267"/>
      <c r="C71" s="268"/>
      <c r="D71" s="268"/>
      <c r="E71" s="268"/>
      <c r="F71" s="268"/>
      <c r="G71" s="268"/>
      <c r="H71" s="268"/>
      <c r="I71" s="268"/>
      <c r="J71" s="268"/>
      <c r="K71" s="269"/>
    </row>
    <row r="72" spans="2:11" s="1" customFormat="1" ht="18.75" customHeight="1">
      <c r="B72" s="270"/>
      <c r="C72" s="270"/>
      <c r="D72" s="270"/>
      <c r="E72" s="270"/>
      <c r="F72" s="270"/>
      <c r="G72" s="270"/>
      <c r="H72" s="270"/>
      <c r="I72" s="270"/>
      <c r="J72" s="270"/>
      <c r="K72" s="271"/>
    </row>
    <row r="73" spans="2:11" s="1" customFormat="1" ht="18.75" customHeight="1">
      <c r="B73" s="271"/>
      <c r="C73" s="271"/>
      <c r="D73" s="271"/>
      <c r="E73" s="271"/>
      <c r="F73" s="271"/>
      <c r="G73" s="271"/>
      <c r="H73" s="271"/>
      <c r="I73" s="271"/>
      <c r="J73" s="271"/>
      <c r="K73" s="271"/>
    </row>
    <row r="74" spans="2:11" s="1" customFormat="1" ht="7.5" customHeight="1">
      <c r="B74" s="272"/>
      <c r="C74" s="273"/>
      <c r="D74" s="273"/>
      <c r="E74" s="273"/>
      <c r="F74" s="273"/>
      <c r="G74" s="273"/>
      <c r="H74" s="273"/>
      <c r="I74" s="273"/>
      <c r="J74" s="273"/>
      <c r="K74" s="274"/>
    </row>
    <row r="75" spans="2:11" s="1" customFormat="1" ht="45" customHeight="1">
      <c r="B75" s="275"/>
      <c r="C75" s="393" t="s">
        <v>997</v>
      </c>
      <c r="D75" s="393"/>
      <c r="E75" s="393"/>
      <c r="F75" s="393"/>
      <c r="G75" s="393"/>
      <c r="H75" s="393"/>
      <c r="I75" s="393"/>
      <c r="J75" s="393"/>
      <c r="K75" s="276"/>
    </row>
    <row r="76" spans="2:11" s="1" customFormat="1" ht="17.25" customHeight="1">
      <c r="B76" s="275"/>
      <c r="C76" s="277" t="s">
        <v>998</v>
      </c>
      <c r="D76" s="277"/>
      <c r="E76" s="277"/>
      <c r="F76" s="277" t="s">
        <v>999</v>
      </c>
      <c r="G76" s="278"/>
      <c r="H76" s="277" t="s">
        <v>57</v>
      </c>
      <c r="I76" s="277" t="s">
        <v>60</v>
      </c>
      <c r="J76" s="277" t="s">
        <v>1000</v>
      </c>
      <c r="K76" s="276"/>
    </row>
    <row r="77" spans="2:11" s="1" customFormat="1" ht="17.25" customHeight="1">
      <c r="B77" s="275"/>
      <c r="C77" s="279" t="s">
        <v>1001</v>
      </c>
      <c r="D77" s="279"/>
      <c r="E77" s="279"/>
      <c r="F77" s="280" t="s">
        <v>1002</v>
      </c>
      <c r="G77" s="281"/>
      <c r="H77" s="279"/>
      <c r="I77" s="279"/>
      <c r="J77" s="279" t="s">
        <v>1003</v>
      </c>
      <c r="K77" s="276"/>
    </row>
    <row r="78" spans="2:11" s="1" customFormat="1" ht="5.25" customHeight="1">
      <c r="B78" s="275"/>
      <c r="C78" s="282"/>
      <c r="D78" s="282"/>
      <c r="E78" s="282"/>
      <c r="F78" s="282"/>
      <c r="G78" s="283"/>
      <c r="H78" s="282"/>
      <c r="I78" s="282"/>
      <c r="J78" s="282"/>
      <c r="K78" s="276"/>
    </row>
    <row r="79" spans="2:11" s="1" customFormat="1" ht="15" customHeight="1">
      <c r="B79" s="275"/>
      <c r="C79" s="264" t="s">
        <v>56</v>
      </c>
      <c r="D79" s="284"/>
      <c r="E79" s="284"/>
      <c r="F79" s="285" t="s">
        <v>1004</v>
      </c>
      <c r="G79" s="286"/>
      <c r="H79" s="264" t="s">
        <v>1005</v>
      </c>
      <c r="I79" s="264" t="s">
        <v>1006</v>
      </c>
      <c r="J79" s="264">
        <v>20</v>
      </c>
      <c r="K79" s="276"/>
    </row>
    <row r="80" spans="2:11" s="1" customFormat="1" ht="15" customHeight="1">
      <c r="B80" s="275"/>
      <c r="C80" s="264" t="s">
        <v>1007</v>
      </c>
      <c r="D80" s="264"/>
      <c r="E80" s="264"/>
      <c r="F80" s="285" t="s">
        <v>1004</v>
      </c>
      <c r="G80" s="286"/>
      <c r="H80" s="264" t="s">
        <v>1008</v>
      </c>
      <c r="I80" s="264" t="s">
        <v>1006</v>
      </c>
      <c r="J80" s="264">
        <v>120</v>
      </c>
      <c r="K80" s="276"/>
    </row>
    <row r="81" spans="2:11" s="1" customFormat="1" ht="15" customHeight="1">
      <c r="B81" s="287"/>
      <c r="C81" s="264" t="s">
        <v>1009</v>
      </c>
      <c r="D81" s="264"/>
      <c r="E81" s="264"/>
      <c r="F81" s="285" t="s">
        <v>1010</v>
      </c>
      <c r="G81" s="286"/>
      <c r="H81" s="264" t="s">
        <v>1011</v>
      </c>
      <c r="I81" s="264" t="s">
        <v>1006</v>
      </c>
      <c r="J81" s="264">
        <v>50</v>
      </c>
      <c r="K81" s="276"/>
    </row>
    <row r="82" spans="2:11" s="1" customFormat="1" ht="15" customHeight="1">
      <c r="B82" s="287"/>
      <c r="C82" s="264" t="s">
        <v>1012</v>
      </c>
      <c r="D82" s="264"/>
      <c r="E82" s="264"/>
      <c r="F82" s="285" t="s">
        <v>1004</v>
      </c>
      <c r="G82" s="286"/>
      <c r="H82" s="264" t="s">
        <v>1013</v>
      </c>
      <c r="I82" s="264" t="s">
        <v>1014</v>
      </c>
      <c r="J82" s="264"/>
      <c r="K82" s="276"/>
    </row>
    <row r="83" spans="2:11" s="1" customFormat="1" ht="15" customHeight="1">
      <c r="B83" s="287"/>
      <c r="C83" s="288" t="s">
        <v>1015</v>
      </c>
      <c r="D83" s="288"/>
      <c r="E83" s="288"/>
      <c r="F83" s="289" t="s">
        <v>1010</v>
      </c>
      <c r="G83" s="288"/>
      <c r="H83" s="288" t="s">
        <v>1016</v>
      </c>
      <c r="I83" s="288" t="s">
        <v>1006</v>
      </c>
      <c r="J83" s="288">
        <v>15</v>
      </c>
      <c r="K83" s="276"/>
    </row>
    <row r="84" spans="2:11" s="1" customFormat="1" ht="15" customHeight="1">
      <c r="B84" s="287"/>
      <c r="C84" s="288" t="s">
        <v>1017</v>
      </c>
      <c r="D84" s="288"/>
      <c r="E84" s="288"/>
      <c r="F84" s="289" t="s">
        <v>1010</v>
      </c>
      <c r="G84" s="288"/>
      <c r="H84" s="288" t="s">
        <v>1018</v>
      </c>
      <c r="I84" s="288" t="s">
        <v>1006</v>
      </c>
      <c r="J84" s="288">
        <v>15</v>
      </c>
      <c r="K84" s="276"/>
    </row>
    <row r="85" spans="2:11" s="1" customFormat="1" ht="15" customHeight="1">
      <c r="B85" s="287"/>
      <c r="C85" s="288" t="s">
        <v>1019</v>
      </c>
      <c r="D85" s="288"/>
      <c r="E85" s="288"/>
      <c r="F85" s="289" t="s">
        <v>1010</v>
      </c>
      <c r="G85" s="288"/>
      <c r="H85" s="288" t="s">
        <v>1020</v>
      </c>
      <c r="I85" s="288" t="s">
        <v>1006</v>
      </c>
      <c r="J85" s="288">
        <v>20</v>
      </c>
      <c r="K85" s="276"/>
    </row>
    <row r="86" spans="2:11" s="1" customFormat="1" ht="15" customHeight="1">
      <c r="B86" s="287"/>
      <c r="C86" s="288" t="s">
        <v>1021</v>
      </c>
      <c r="D86" s="288"/>
      <c r="E86" s="288"/>
      <c r="F86" s="289" t="s">
        <v>1010</v>
      </c>
      <c r="G86" s="288"/>
      <c r="H86" s="288" t="s">
        <v>1022</v>
      </c>
      <c r="I86" s="288" t="s">
        <v>1006</v>
      </c>
      <c r="J86" s="288">
        <v>20</v>
      </c>
      <c r="K86" s="276"/>
    </row>
    <row r="87" spans="2:11" s="1" customFormat="1" ht="15" customHeight="1">
      <c r="B87" s="287"/>
      <c r="C87" s="264" t="s">
        <v>1023</v>
      </c>
      <c r="D87" s="264"/>
      <c r="E87" s="264"/>
      <c r="F87" s="285" t="s">
        <v>1010</v>
      </c>
      <c r="G87" s="286"/>
      <c r="H87" s="264" t="s">
        <v>1024</v>
      </c>
      <c r="I87" s="264" t="s">
        <v>1006</v>
      </c>
      <c r="J87" s="264">
        <v>50</v>
      </c>
      <c r="K87" s="276"/>
    </row>
    <row r="88" spans="2:11" s="1" customFormat="1" ht="15" customHeight="1">
      <c r="B88" s="287"/>
      <c r="C88" s="264" t="s">
        <v>1025</v>
      </c>
      <c r="D88" s="264"/>
      <c r="E88" s="264"/>
      <c r="F88" s="285" t="s">
        <v>1010</v>
      </c>
      <c r="G88" s="286"/>
      <c r="H88" s="264" t="s">
        <v>1026</v>
      </c>
      <c r="I88" s="264" t="s">
        <v>1006</v>
      </c>
      <c r="J88" s="264">
        <v>20</v>
      </c>
      <c r="K88" s="276"/>
    </row>
    <row r="89" spans="2:11" s="1" customFormat="1" ht="15" customHeight="1">
      <c r="B89" s="287"/>
      <c r="C89" s="264" t="s">
        <v>1027</v>
      </c>
      <c r="D89" s="264"/>
      <c r="E89" s="264"/>
      <c r="F89" s="285" t="s">
        <v>1010</v>
      </c>
      <c r="G89" s="286"/>
      <c r="H89" s="264" t="s">
        <v>1028</v>
      </c>
      <c r="I89" s="264" t="s">
        <v>1006</v>
      </c>
      <c r="J89" s="264">
        <v>20</v>
      </c>
      <c r="K89" s="276"/>
    </row>
    <row r="90" spans="2:11" s="1" customFormat="1" ht="15" customHeight="1">
      <c r="B90" s="287"/>
      <c r="C90" s="264" t="s">
        <v>1029</v>
      </c>
      <c r="D90" s="264"/>
      <c r="E90" s="264"/>
      <c r="F90" s="285" t="s">
        <v>1010</v>
      </c>
      <c r="G90" s="286"/>
      <c r="H90" s="264" t="s">
        <v>1030</v>
      </c>
      <c r="I90" s="264" t="s">
        <v>1006</v>
      </c>
      <c r="J90" s="264">
        <v>50</v>
      </c>
      <c r="K90" s="276"/>
    </row>
    <row r="91" spans="2:11" s="1" customFormat="1" ht="15" customHeight="1">
      <c r="B91" s="287"/>
      <c r="C91" s="264" t="s">
        <v>1031</v>
      </c>
      <c r="D91" s="264"/>
      <c r="E91" s="264"/>
      <c r="F91" s="285" t="s">
        <v>1010</v>
      </c>
      <c r="G91" s="286"/>
      <c r="H91" s="264" t="s">
        <v>1031</v>
      </c>
      <c r="I91" s="264" t="s">
        <v>1006</v>
      </c>
      <c r="J91" s="264">
        <v>50</v>
      </c>
      <c r="K91" s="276"/>
    </row>
    <row r="92" spans="2:11" s="1" customFormat="1" ht="15" customHeight="1">
      <c r="B92" s="287"/>
      <c r="C92" s="264" t="s">
        <v>1032</v>
      </c>
      <c r="D92" s="264"/>
      <c r="E92" s="264"/>
      <c r="F92" s="285" t="s">
        <v>1010</v>
      </c>
      <c r="G92" s="286"/>
      <c r="H92" s="264" t="s">
        <v>1033</v>
      </c>
      <c r="I92" s="264" t="s">
        <v>1006</v>
      </c>
      <c r="J92" s="264">
        <v>255</v>
      </c>
      <c r="K92" s="276"/>
    </row>
    <row r="93" spans="2:11" s="1" customFormat="1" ht="15" customHeight="1">
      <c r="B93" s="287"/>
      <c r="C93" s="264" t="s">
        <v>1034</v>
      </c>
      <c r="D93" s="264"/>
      <c r="E93" s="264"/>
      <c r="F93" s="285" t="s">
        <v>1004</v>
      </c>
      <c r="G93" s="286"/>
      <c r="H93" s="264" t="s">
        <v>1035</v>
      </c>
      <c r="I93" s="264" t="s">
        <v>1036</v>
      </c>
      <c r="J93" s="264"/>
      <c r="K93" s="276"/>
    </row>
    <row r="94" spans="2:11" s="1" customFormat="1" ht="15" customHeight="1">
      <c r="B94" s="287"/>
      <c r="C94" s="264" t="s">
        <v>1037</v>
      </c>
      <c r="D94" s="264"/>
      <c r="E94" s="264"/>
      <c r="F94" s="285" t="s">
        <v>1004</v>
      </c>
      <c r="G94" s="286"/>
      <c r="H94" s="264" t="s">
        <v>1038</v>
      </c>
      <c r="I94" s="264" t="s">
        <v>1039</v>
      </c>
      <c r="J94" s="264"/>
      <c r="K94" s="276"/>
    </row>
    <row r="95" spans="2:11" s="1" customFormat="1" ht="15" customHeight="1">
      <c r="B95" s="287"/>
      <c r="C95" s="264" t="s">
        <v>1040</v>
      </c>
      <c r="D95" s="264"/>
      <c r="E95" s="264"/>
      <c r="F95" s="285" t="s">
        <v>1004</v>
      </c>
      <c r="G95" s="286"/>
      <c r="H95" s="264" t="s">
        <v>1040</v>
      </c>
      <c r="I95" s="264" t="s">
        <v>1039</v>
      </c>
      <c r="J95" s="264"/>
      <c r="K95" s="276"/>
    </row>
    <row r="96" spans="2:11" s="1" customFormat="1" ht="15" customHeight="1">
      <c r="B96" s="287"/>
      <c r="C96" s="264" t="s">
        <v>41</v>
      </c>
      <c r="D96" s="264"/>
      <c r="E96" s="264"/>
      <c r="F96" s="285" t="s">
        <v>1004</v>
      </c>
      <c r="G96" s="286"/>
      <c r="H96" s="264" t="s">
        <v>1041</v>
      </c>
      <c r="I96" s="264" t="s">
        <v>1039</v>
      </c>
      <c r="J96" s="264"/>
      <c r="K96" s="276"/>
    </row>
    <row r="97" spans="2:11" s="1" customFormat="1" ht="15" customHeight="1">
      <c r="B97" s="287"/>
      <c r="C97" s="264" t="s">
        <v>51</v>
      </c>
      <c r="D97" s="264"/>
      <c r="E97" s="264"/>
      <c r="F97" s="285" t="s">
        <v>1004</v>
      </c>
      <c r="G97" s="286"/>
      <c r="H97" s="264" t="s">
        <v>1042</v>
      </c>
      <c r="I97" s="264" t="s">
        <v>1039</v>
      </c>
      <c r="J97" s="264"/>
      <c r="K97" s="276"/>
    </row>
    <row r="98" spans="2:11" s="1" customFormat="1" ht="15" customHeight="1">
      <c r="B98" s="290"/>
      <c r="C98" s="291"/>
      <c r="D98" s="291"/>
      <c r="E98" s="291"/>
      <c r="F98" s="291"/>
      <c r="G98" s="291"/>
      <c r="H98" s="291"/>
      <c r="I98" s="291"/>
      <c r="J98" s="291"/>
      <c r="K98" s="292"/>
    </row>
    <row r="99" spans="2:11" s="1" customFormat="1" ht="18.75" customHeight="1">
      <c r="B99" s="293"/>
      <c r="C99" s="294"/>
      <c r="D99" s="294"/>
      <c r="E99" s="294"/>
      <c r="F99" s="294"/>
      <c r="G99" s="294"/>
      <c r="H99" s="294"/>
      <c r="I99" s="294"/>
      <c r="J99" s="294"/>
      <c r="K99" s="293"/>
    </row>
    <row r="100" spans="2:11" s="1" customFormat="1" ht="18.75" customHeight="1">
      <c r="B100" s="271"/>
      <c r="C100" s="271"/>
      <c r="D100" s="271"/>
      <c r="E100" s="271"/>
      <c r="F100" s="271"/>
      <c r="G100" s="271"/>
      <c r="H100" s="271"/>
      <c r="I100" s="271"/>
      <c r="J100" s="271"/>
      <c r="K100" s="271"/>
    </row>
    <row r="101" spans="2:11" s="1" customFormat="1" ht="7.5" customHeight="1">
      <c r="B101" s="272"/>
      <c r="C101" s="273"/>
      <c r="D101" s="273"/>
      <c r="E101" s="273"/>
      <c r="F101" s="273"/>
      <c r="G101" s="273"/>
      <c r="H101" s="273"/>
      <c r="I101" s="273"/>
      <c r="J101" s="273"/>
      <c r="K101" s="274"/>
    </row>
    <row r="102" spans="2:11" s="1" customFormat="1" ht="45" customHeight="1">
      <c r="B102" s="275"/>
      <c r="C102" s="393" t="s">
        <v>1043</v>
      </c>
      <c r="D102" s="393"/>
      <c r="E102" s="393"/>
      <c r="F102" s="393"/>
      <c r="G102" s="393"/>
      <c r="H102" s="393"/>
      <c r="I102" s="393"/>
      <c r="J102" s="393"/>
      <c r="K102" s="276"/>
    </row>
    <row r="103" spans="2:11" s="1" customFormat="1" ht="17.25" customHeight="1">
      <c r="B103" s="275"/>
      <c r="C103" s="277" t="s">
        <v>998</v>
      </c>
      <c r="D103" s="277"/>
      <c r="E103" s="277"/>
      <c r="F103" s="277" t="s">
        <v>999</v>
      </c>
      <c r="G103" s="278"/>
      <c r="H103" s="277" t="s">
        <v>57</v>
      </c>
      <c r="I103" s="277" t="s">
        <v>60</v>
      </c>
      <c r="J103" s="277" t="s">
        <v>1000</v>
      </c>
      <c r="K103" s="276"/>
    </row>
    <row r="104" spans="2:11" s="1" customFormat="1" ht="17.25" customHeight="1">
      <c r="B104" s="275"/>
      <c r="C104" s="279" t="s">
        <v>1001</v>
      </c>
      <c r="D104" s="279"/>
      <c r="E104" s="279"/>
      <c r="F104" s="280" t="s">
        <v>1002</v>
      </c>
      <c r="G104" s="281"/>
      <c r="H104" s="279"/>
      <c r="I104" s="279"/>
      <c r="J104" s="279" t="s">
        <v>1003</v>
      </c>
      <c r="K104" s="276"/>
    </row>
    <row r="105" spans="2:11" s="1" customFormat="1" ht="5.25" customHeight="1">
      <c r="B105" s="275"/>
      <c r="C105" s="277"/>
      <c r="D105" s="277"/>
      <c r="E105" s="277"/>
      <c r="F105" s="277"/>
      <c r="G105" s="295"/>
      <c r="H105" s="277"/>
      <c r="I105" s="277"/>
      <c r="J105" s="277"/>
      <c r="K105" s="276"/>
    </row>
    <row r="106" spans="2:11" s="1" customFormat="1" ht="15" customHeight="1">
      <c r="B106" s="275"/>
      <c r="C106" s="264" t="s">
        <v>56</v>
      </c>
      <c r="D106" s="284"/>
      <c r="E106" s="284"/>
      <c r="F106" s="285" t="s">
        <v>1004</v>
      </c>
      <c r="G106" s="264"/>
      <c r="H106" s="264" t="s">
        <v>1044</v>
      </c>
      <c r="I106" s="264" t="s">
        <v>1006</v>
      </c>
      <c r="J106" s="264">
        <v>20</v>
      </c>
      <c r="K106" s="276"/>
    </row>
    <row r="107" spans="2:11" s="1" customFormat="1" ht="15" customHeight="1">
      <c r="B107" s="275"/>
      <c r="C107" s="264" t="s">
        <v>1007</v>
      </c>
      <c r="D107" s="264"/>
      <c r="E107" s="264"/>
      <c r="F107" s="285" t="s">
        <v>1004</v>
      </c>
      <c r="G107" s="264"/>
      <c r="H107" s="264" t="s">
        <v>1044</v>
      </c>
      <c r="I107" s="264" t="s">
        <v>1006</v>
      </c>
      <c r="J107" s="264">
        <v>120</v>
      </c>
      <c r="K107" s="276"/>
    </row>
    <row r="108" spans="2:11" s="1" customFormat="1" ht="15" customHeight="1">
      <c r="B108" s="287"/>
      <c r="C108" s="264" t="s">
        <v>1009</v>
      </c>
      <c r="D108" s="264"/>
      <c r="E108" s="264"/>
      <c r="F108" s="285" t="s">
        <v>1010</v>
      </c>
      <c r="G108" s="264"/>
      <c r="H108" s="264" t="s">
        <v>1044</v>
      </c>
      <c r="I108" s="264" t="s">
        <v>1006</v>
      </c>
      <c r="J108" s="264">
        <v>50</v>
      </c>
      <c r="K108" s="276"/>
    </row>
    <row r="109" spans="2:11" s="1" customFormat="1" ht="15" customHeight="1">
      <c r="B109" s="287"/>
      <c r="C109" s="264" t="s">
        <v>1012</v>
      </c>
      <c r="D109" s="264"/>
      <c r="E109" s="264"/>
      <c r="F109" s="285" t="s">
        <v>1004</v>
      </c>
      <c r="G109" s="264"/>
      <c r="H109" s="264" t="s">
        <v>1044</v>
      </c>
      <c r="I109" s="264" t="s">
        <v>1014</v>
      </c>
      <c r="J109" s="264"/>
      <c r="K109" s="276"/>
    </row>
    <row r="110" spans="2:11" s="1" customFormat="1" ht="15" customHeight="1">
      <c r="B110" s="287"/>
      <c r="C110" s="264" t="s">
        <v>1023</v>
      </c>
      <c r="D110" s="264"/>
      <c r="E110" s="264"/>
      <c r="F110" s="285" t="s">
        <v>1010</v>
      </c>
      <c r="G110" s="264"/>
      <c r="H110" s="264" t="s">
        <v>1044</v>
      </c>
      <c r="I110" s="264" t="s">
        <v>1006</v>
      </c>
      <c r="J110" s="264">
        <v>50</v>
      </c>
      <c r="K110" s="276"/>
    </row>
    <row r="111" spans="2:11" s="1" customFormat="1" ht="15" customHeight="1">
      <c r="B111" s="287"/>
      <c r="C111" s="264" t="s">
        <v>1031</v>
      </c>
      <c r="D111" s="264"/>
      <c r="E111" s="264"/>
      <c r="F111" s="285" t="s">
        <v>1010</v>
      </c>
      <c r="G111" s="264"/>
      <c r="H111" s="264" t="s">
        <v>1044</v>
      </c>
      <c r="I111" s="264" t="s">
        <v>1006</v>
      </c>
      <c r="J111" s="264">
        <v>50</v>
      </c>
      <c r="K111" s="276"/>
    </row>
    <row r="112" spans="2:11" s="1" customFormat="1" ht="15" customHeight="1">
      <c r="B112" s="287"/>
      <c r="C112" s="264" t="s">
        <v>1029</v>
      </c>
      <c r="D112" s="264"/>
      <c r="E112" s="264"/>
      <c r="F112" s="285" t="s">
        <v>1010</v>
      </c>
      <c r="G112" s="264"/>
      <c r="H112" s="264" t="s">
        <v>1044</v>
      </c>
      <c r="I112" s="264" t="s">
        <v>1006</v>
      </c>
      <c r="J112" s="264">
        <v>50</v>
      </c>
      <c r="K112" s="276"/>
    </row>
    <row r="113" spans="2:11" s="1" customFormat="1" ht="15" customHeight="1">
      <c r="B113" s="287"/>
      <c r="C113" s="264" t="s">
        <v>56</v>
      </c>
      <c r="D113" s="264"/>
      <c r="E113" s="264"/>
      <c r="F113" s="285" t="s">
        <v>1004</v>
      </c>
      <c r="G113" s="264"/>
      <c r="H113" s="264" t="s">
        <v>1045</v>
      </c>
      <c r="I113" s="264" t="s">
        <v>1006</v>
      </c>
      <c r="J113" s="264">
        <v>20</v>
      </c>
      <c r="K113" s="276"/>
    </row>
    <row r="114" spans="2:11" s="1" customFormat="1" ht="15" customHeight="1">
      <c r="B114" s="287"/>
      <c r="C114" s="264" t="s">
        <v>1046</v>
      </c>
      <c r="D114" s="264"/>
      <c r="E114" s="264"/>
      <c r="F114" s="285" t="s">
        <v>1004</v>
      </c>
      <c r="G114" s="264"/>
      <c r="H114" s="264" t="s">
        <v>1047</v>
      </c>
      <c r="I114" s="264" t="s">
        <v>1006</v>
      </c>
      <c r="J114" s="264">
        <v>120</v>
      </c>
      <c r="K114" s="276"/>
    </row>
    <row r="115" spans="2:11" s="1" customFormat="1" ht="15" customHeight="1">
      <c r="B115" s="287"/>
      <c r="C115" s="264" t="s">
        <v>41</v>
      </c>
      <c r="D115" s="264"/>
      <c r="E115" s="264"/>
      <c r="F115" s="285" t="s">
        <v>1004</v>
      </c>
      <c r="G115" s="264"/>
      <c r="H115" s="264" t="s">
        <v>1048</v>
      </c>
      <c r="I115" s="264" t="s">
        <v>1039</v>
      </c>
      <c r="J115" s="264"/>
      <c r="K115" s="276"/>
    </row>
    <row r="116" spans="2:11" s="1" customFormat="1" ht="15" customHeight="1">
      <c r="B116" s="287"/>
      <c r="C116" s="264" t="s">
        <v>51</v>
      </c>
      <c r="D116" s="264"/>
      <c r="E116" s="264"/>
      <c r="F116" s="285" t="s">
        <v>1004</v>
      </c>
      <c r="G116" s="264"/>
      <c r="H116" s="264" t="s">
        <v>1049</v>
      </c>
      <c r="I116" s="264" t="s">
        <v>1039</v>
      </c>
      <c r="J116" s="264"/>
      <c r="K116" s="276"/>
    </row>
    <row r="117" spans="2:11" s="1" customFormat="1" ht="15" customHeight="1">
      <c r="B117" s="287"/>
      <c r="C117" s="264" t="s">
        <v>60</v>
      </c>
      <c r="D117" s="264"/>
      <c r="E117" s="264"/>
      <c r="F117" s="285" t="s">
        <v>1004</v>
      </c>
      <c r="G117" s="264"/>
      <c r="H117" s="264" t="s">
        <v>1050</v>
      </c>
      <c r="I117" s="264" t="s">
        <v>1051</v>
      </c>
      <c r="J117" s="264"/>
      <c r="K117" s="276"/>
    </row>
    <row r="118" spans="2:11" s="1" customFormat="1" ht="15" customHeight="1">
      <c r="B118" s="290"/>
      <c r="C118" s="296"/>
      <c r="D118" s="296"/>
      <c r="E118" s="296"/>
      <c r="F118" s="296"/>
      <c r="G118" s="296"/>
      <c r="H118" s="296"/>
      <c r="I118" s="296"/>
      <c r="J118" s="296"/>
      <c r="K118" s="292"/>
    </row>
    <row r="119" spans="2:11" s="1" customFormat="1" ht="18.75" customHeight="1">
      <c r="B119" s="297"/>
      <c r="C119" s="298"/>
      <c r="D119" s="298"/>
      <c r="E119" s="298"/>
      <c r="F119" s="299"/>
      <c r="G119" s="298"/>
      <c r="H119" s="298"/>
      <c r="I119" s="298"/>
      <c r="J119" s="298"/>
      <c r="K119" s="297"/>
    </row>
    <row r="120" spans="2:11" s="1" customFormat="1" ht="18.75" customHeight="1">
      <c r="B120" s="271"/>
      <c r="C120" s="271"/>
      <c r="D120" s="271"/>
      <c r="E120" s="271"/>
      <c r="F120" s="271"/>
      <c r="G120" s="271"/>
      <c r="H120" s="271"/>
      <c r="I120" s="271"/>
      <c r="J120" s="271"/>
      <c r="K120" s="271"/>
    </row>
    <row r="121" spans="2:11" s="1" customFormat="1" ht="7.5" customHeight="1">
      <c r="B121" s="300"/>
      <c r="C121" s="301"/>
      <c r="D121" s="301"/>
      <c r="E121" s="301"/>
      <c r="F121" s="301"/>
      <c r="G121" s="301"/>
      <c r="H121" s="301"/>
      <c r="I121" s="301"/>
      <c r="J121" s="301"/>
      <c r="K121" s="302"/>
    </row>
    <row r="122" spans="2:11" s="1" customFormat="1" ht="45" customHeight="1">
      <c r="B122" s="303"/>
      <c r="C122" s="391" t="s">
        <v>1052</v>
      </c>
      <c r="D122" s="391"/>
      <c r="E122" s="391"/>
      <c r="F122" s="391"/>
      <c r="G122" s="391"/>
      <c r="H122" s="391"/>
      <c r="I122" s="391"/>
      <c r="J122" s="391"/>
      <c r="K122" s="304"/>
    </row>
    <row r="123" spans="2:11" s="1" customFormat="1" ht="17.25" customHeight="1">
      <c r="B123" s="305"/>
      <c r="C123" s="277" t="s">
        <v>998</v>
      </c>
      <c r="D123" s="277"/>
      <c r="E123" s="277"/>
      <c r="F123" s="277" t="s">
        <v>999</v>
      </c>
      <c r="G123" s="278"/>
      <c r="H123" s="277" t="s">
        <v>57</v>
      </c>
      <c r="I123" s="277" t="s">
        <v>60</v>
      </c>
      <c r="J123" s="277" t="s">
        <v>1000</v>
      </c>
      <c r="K123" s="306"/>
    </row>
    <row r="124" spans="2:11" s="1" customFormat="1" ht="17.25" customHeight="1">
      <c r="B124" s="305"/>
      <c r="C124" s="279" t="s">
        <v>1001</v>
      </c>
      <c r="D124" s="279"/>
      <c r="E124" s="279"/>
      <c r="F124" s="280" t="s">
        <v>1002</v>
      </c>
      <c r="G124" s="281"/>
      <c r="H124" s="279"/>
      <c r="I124" s="279"/>
      <c r="J124" s="279" t="s">
        <v>1003</v>
      </c>
      <c r="K124" s="306"/>
    </row>
    <row r="125" spans="2:11" s="1" customFormat="1" ht="5.25" customHeight="1">
      <c r="B125" s="307"/>
      <c r="C125" s="282"/>
      <c r="D125" s="282"/>
      <c r="E125" s="282"/>
      <c r="F125" s="282"/>
      <c r="G125" s="308"/>
      <c r="H125" s="282"/>
      <c r="I125" s="282"/>
      <c r="J125" s="282"/>
      <c r="K125" s="309"/>
    </row>
    <row r="126" spans="2:11" s="1" customFormat="1" ht="15" customHeight="1">
      <c r="B126" s="307"/>
      <c r="C126" s="264" t="s">
        <v>1007</v>
      </c>
      <c r="D126" s="284"/>
      <c r="E126" s="284"/>
      <c r="F126" s="285" t="s">
        <v>1004</v>
      </c>
      <c r="G126" s="264"/>
      <c r="H126" s="264" t="s">
        <v>1044</v>
      </c>
      <c r="I126" s="264" t="s">
        <v>1006</v>
      </c>
      <c r="J126" s="264">
        <v>120</v>
      </c>
      <c r="K126" s="310"/>
    </row>
    <row r="127" spans="2:11" s="1" customFormat="1" ht="15" customHeight="1">
      <c r="B127" s="307"/>
      <c r="C127" s="264" t="s">
        <v>1053</v>
      </c>
      <c r="D127" s="264"/>
      <c r="E127" s="264"/>
      <c r="F127" s="285" t="s">
        <v>1004</v>
      </c>
      <c r="G127" s="264"/>
      <c r="H127" s="264" t="s">
        <v>1054</v>
      </c>
      <c r="I127" s="264" t="s">
        <v>1006</v>
      </c>
      <c r="J127" s="264" t="s">
        <v>1055</v>
      </c>
      <c r="K127" s="310"/>
    </row>
    <row r="128" spans="2:11" s="1" customFormat="1" ht="15" customHeight="1">
      <c r="B128" s="307"/>
      <c r="C128" s="264" t="s">
        <v>952</v>
      </c>
      <c r="D128" s="264"/>
      <c r="E128" s="264"/>
      <c r="F128" s="285" t="s">
        <v>1004</v>
      </c>
      <c r="G128" s="264"/>
      <c r="H128" s="264" t="s">
        <v>1056</v>
      </c>
      <c r="I128" s="264" t="s">
        <v>1006</v>
      </c>
      <c r="J128" s="264" t="s">
        <v>1055</v>
      </c>
      <c r="K128" s="310"/>
    </row>
    <row r="129" spans="2:11" s="1" customFormat="1" ht="15" customHeight="1">
      <c r="B129" s="307"/>
      <c r="C129" s="264" t="s">
        <v>1015</v>
      </c>
      <c r="D129" s="264"/>
      <c r="E129" s="264"/>
      <c r="F129" s="285" t="s">
        <v>1010</v>
      </c>
      <c r="G129" s="264"/>
      <c r="H129" s="264" t="s">
        <v>1016</v>
      </c>
      <c r="I129" s="264" t="s">
        <v>1006</v>
      </c>
      <c r="J129" s="264">
        <v>15</v>
      </c>
      <c r="K129" s="310"/>
    </row>
    <row r="130" spans="2:11" s="1" customFormat="1" ht="15" customHeight="1">
      <c r="B130" s="307"/>
      <c r="C130" s="288" t="s">
        <v>1017</v>
      </c>
      <c r="D130" s="288"/>
      <c r="E130" s="288"/>
      <c r="F130" s="289" t="s">
        <v>1010</v>
      </c>
      <c r="G130" s="288"/>
      <c r="H130" s="288" t="s">
        <v>1018</v>
      </c>
      <c r="I130" s="288" t="s">
        <v>1006</v>
      </c>
      <c r="J130" s="288">
        <v>15</v>
      </c>
      <c r="K130" s="310"/>
    </row>
    <row r="131" spans="2:11" s="1" customFormat="1" ht="15" customHeight="1">
      <c r="B131" s="307"/>
      <c r="C131" s="288" t="s">
        <v>1019</v>
      </c>
      <c r="D131" s="288"/>
      <c r="E131" s="288"/>
      <c r="F131" s="289" t="s">
        <v>1010</v>
      </c>
      <c r="G131" s="288"/>
      <c r="H131" s="288" t="s">
        <v>1020</v>
      </c>
      <c r="I131" s="288" t="s">
        <v>1006</v>
      </c>
      <c r="J131" s="288">
        <v>20</v>
      </c>
      <c r="K131" s="310"/>
    </row>
    <row r="132" spans="2:11" s="1" customFormat="1" ht="15" customHeight="1">
      <c r="B132" s="307"/>
      <c r="C132" s="288" t="s">
        <v>1021</v>
      </c>
      <c r="D132" s="288"/>
      <c r="E132" s="288"/>
      <c r="F132" s="289" t="s">
        <v>1010</v>
      </c>
      <c r="G132" s="288"/>
      <c r="H132" s="288" t="s">
        <v>1022</v>
      </c>
      <c r="I132" s="288" t="s">
        <v>1006</v>
      </c>
      <c r="J132" s="288">
        <v>20</v>
      </c>
      <c r="K132" s="310"/>
    </row>
    <row r="133" spans="2:11" s="1" customFormat="1" ht="15" customHeight="1">
      <c r="B133" s="307"/>
      <c r="C133" s="264" t="s">
        <v>1009</v>
      </c>
      <c r="D133" s="264"/>
      <c r="E133" s="264"/>
      <c r="F133" s="285" t="s">
        <v>1010</v>
      </c>
      <c r="G133" s="264"/>
      <c r="H133" s="264" t="s">
        <v>1044</v>
      </c>
      <c r="I133" s="264" t="s">
        <v>1006</v>
      </c>
      <c r="J133" s="264">
        <v>50</v>
      </c>
      <c r="K133" s="310"/>
    </row>
    <row r="134" spans="2:11" s="1" customFormat="1" ht="15" customHeight="1">
      <c r="B134" s="307"/>
      <c r="C134" s="264" t="s">
        <v>1023</v>
      </c>
      <c r="D134" s="264"/>
      <c r="E134" s="264"/>
      <c r="F134" s="285" t="s">
        <v>1010</v>
      </c>
      <c r="G134" s="264"/>
      <c r="H134" s="264" t="s">
        <v>1044</v>
      </c>
      <c r="I134" s="264" t="s">
        <v>1006</v>
      </c>
      <c r="J134" s="264">
        <v>50</v>
      </c>
      <c r="K134" s="310"/>
    </row>
    <row r="135" spans="2:11" s="1" customFormat="1" ht="15" customHeight="1">
      <c r="B135" s="307"/>
      <c r="C135" s="264" t="s">
        <v>1029</v>
      </c>
      <c r="D135" s="264"/>
      <c r="E135" s="264"/>
      <c r="F135" s="285" t="s">
        <v>1010</v>
      </c>
      <c r="G135" s="264"/>
      <c r="H135" s="264" t="s">
        <v>1044</v>
      </c>
      <c r="I135" s="264" t="s">
        <v>1006</v>
      </c>
      <c r="J135" s="264">
        <v>50</v>
      </c>
      <c r="K135" s="310"/>
    </row>
    <row r="136" spans="2:11" s="1" customFormat="1" ht="15" customHeight="1">
      <c r="B136" s="307"/>
      <c r="C136" s="264" t="s">
        <v>1031</v>
      </c>
      <c r="D136" s="264"/>
      <c r="E136" s="264"/>
      <c r="F136" s="285" t="s">
        <v>1010</v>
      </c>
      <c r="G136" s="264"/>
      <c r="H136" s="264" t="s">
        <v>1044</v>
      </c>
      <c r="I136" s="264" t="s">
        <v>1006</v>
      </c>
      <c r="J136" s="264">
        <v>50</v>
      </c>
      <c r="K136" s="310"/>
    </row>
    <row r="137" spans="2:11" s="1" customFormat="1" ht="15" customHeight="1">
      <c r="B137" s="307"/>
      <c r="C137" s="264" t="s">
        <v>1032</v>
      </c>
      <c r="D137" s="264"/>
      <c r="E137" s="264"/>
      <c r="F137" s="285" t="s">
        <v>1010</v>
      </c>
      <c r="G137" s="264"/>
      <c r="H137" s="264" t="s">
        <v>1057</v>
      </c>
      <c r="I137" s="264" t="s">
        <v>1006</v>
      </c>
      <c r="J137" s="264">
        <v>255</v>
      </c>
      <c r="K137" s="310"/>
    </row>
    <row r="138" spans="2:11" s="1" customFormat="1" ht="15" customHeight="1">
      <c r="B138" s="307"/>
      <c r="C138" s="264" t="s">
        <v>1034</v>
      </c>
      <c r="D138" s="264"/>
      <c r="E138" s="264"/>
      <c r="F138" s="285" t="s">
        <v>1004</v>
      </c>
      <c r="G138" s="264"/>
      <c r="H138" s="264" t="s">
        <v>1058</v>
      </c>
      <c r="I138" s="264" t="s">
        <v>1036</v>
      </c>
      <c r="J138" s="264"/>
      <c r="K138" s="310"/>
    </row>
    <row r="139" spans="2:11" s="1" customFormat="1" ht="15" customHeight="1">
      <c r="B139" s="307"/>
      <c r="C139" s="264" t="s">
        <v>1037</v>
      </c>
      <c r="D139" s="264"/>
      <c r="E139" s="264"/>
      <c r="F139" s="285" t="s">
        <v>1004</v>
      </c>
      <c r="G139" s="264"/>
      <c r="H139" s="264" t="s">
        <v>1059</v>
      </c>
      <c r="I139" s="264" t="s">
        <v>1039</v>
      </c>
      <c r="J139" s="264"/>
      <c r="K139" s="310"/>
    </row>
    <row r="140" spans="2:11" s="1" customFormat="1" ht="15" customHeight="1">
      <c r="B140" s="307"/>
      <c r="C140" s="264" t="s">
        <v>1040</v>
      </c>
      <c r="D140" s="264"/>
      <c r="E140" s="264"/>
      <c r="F140" s="285" t="s">
        <v>1004</v>
      </c>
      <c r="G140" s="264"/>
      <c r="H140" s="264" t="s">
        <v>1040</v>
      </c>
      <c r="I140" s="264" t="s">
        <v>1039</v>
      </c>
      <c r="J140" s="264"/>
      <c r="K140" s="310"/>
    </row>
    <row r="141" spans="2:11" s="1" customFormat="1" ht="15" customHeight="1">
      <c r="B141" s="307"/>
      <c r="C141" s="264" t="s">
        <v>41</v>
      </c>
      <c r="D141" s="264"/>
      <c r="E141" s="264"/>
      <c r="F141" s="285" t="s">
        <v>1004</v>
      </c>
      <c r="G141" s="264"/>
      <c r="H141" s="264" t="s">
        <v>1060</v>
      </c>
      <c r="I141" s="264" t="s">
        <v>1039</v>
      </c>
      <c r="J141" s="264"/>
      <c r="K141" s="310"/>
    </row>
    <row r="142" spans="2:11" s="1" customFormat="1" ht="15" customHeight="1">
      <c r="B142" s="307"/>
      <c r="C142" s="264" t="s">
        <v>1061</v>
      </c>
      <c r="D142" s="264"/>
      <c r="E142" s="264"/>
      <c r="F142" s="285" t="s">
        <v>1004</v>
      </c>
      <c r="G142" s="264"/>
      <c r="H142" s="264" t="s">
        <v>1062</v>
      </c>
      <c r="I142" s="264" t="s">
        <v>1039</v>
      </c>
      <c r="J142" s="264"/>
      <c r="K142" s="310"/>
    </row>
    <row r="143" spans="2:11" s="1" customFormat="1" ht="15" customHeight="1">
      <c r="B143" s="311"/>
      <c r="C143" s="312"/>
      <c r="D143" s="312"/>
      <c r="E143" s="312"/>
      <c r="F143" s="312"/>
      <c r="G143" s="312"/>
      <c r="H143" s="312"/>
      <c r="I143" s="312"/>
      <c r="J143" s="312"/>
      <c r="K143" s="313"/>
    </row>
    <row r="144" spans="2:11" s="1" customFormat="1" ht="18.75" customHeight="1">
      <c r="B144" s="298"/>
      <c r="C144" s="298"/>
      <c r="D144" s="298"/>
      <c r="E144" s="298"/>
      <c r="F144" s="299"/>
      <c r="G144" s="298"/>
      <c r="H144" s="298"/>
      <c r="I144" s="298"/>
      <c r="J144" s="298"/>
      <c r="K144" s="298"/>
    </row>
    <row r="145" spans="2:11" s="1" customFormat="1" ht="18.75" customHeight="1">
      <c r="B145" s="271"/>
      <c r="C145" s="271"/>
      <c r="D145" s="271"/>
      <c r="E145" s="271"/>
      <c r="F145" s="271"/>
      <c r="G145" s="271"/>
      <c r="H145" s="271"/>
      <c r="I145" s="271"/>
      <c r="J145" s="271"/>
      <c r="K145" s="271"/>
    </row>
    <row r="146" spans="2:11" s="1" customFormat="1" ht="7.5" customHeight="1">
      <c r="B146" s="272"/>
      <c r="C146" s="273"/>
      <c r="D146" s="273"/>
      <c r="E146" s="273"/>
      <c r="F146" s="273"/>
      <c r="G146" s="273"/>
      <c r="H146" s="273"/>
      <c r="I146" s="273"/>
      <c r="J146" s="273"/>
      <c r="K146" s="274"/>
    </row>
    <row r="147" spans="2:11" s="1" customFormat="1" ht="45" customHeight="1">
      <c r="B147" s="275"/>
      <c r="C147" s="393" t="s">
        <v>1063</v>
      </c>
      <c r="D147" s="393"/>
      <c r="E147" s="393"/>
      <c r="F147" s="393"/>
      <c r="G147" s="393"/>
      <c r="H147" s="393"/>
      <c r="I147" s="393"/>
      <c r="J147" s="393"/>
      <c r="K147" s="276"/>
    </row>
    <row r="148" spans="2:11" s="1" customFormat="1" ht="17.25" customHeight="1">
      <c r="B148" s="275"/>
      <c r="C148" s="277" t="s">
        <v>998</v>
      </c>
      <c r="D148" s="277"/>
      <c r="E148" s="277"/>
      <c r="F148" s="277" t="s">
        <v>999</v>
      </c>
      <c r="G148" s="278"/>
      <c r="H148" s="277" t="s">
        <v>57</v>
      </c>
      <c r="I148" s="277" t="s">
        <v>60</v>
      </c>
      <c r="J148" s="277" t="s">
        <v>1000</v>
      </c>
      <c r="K148" s="276"/>
    </row>
    <row r="149" spans="2:11" s="1" customFormat="1" ht="17.25" customHeight="1">
      <c r="B149" s="275"/>
      <c r="C149" s="279" t="s">
        <v>1001</v>
      </c>
      <c r="D149" s="279"/>
      <c r="E149" s="279"/>
      <c r="F149" s="280" t="s">
        <v>1002</v>
      </c>
      <c r="G149" s="281"/>
      <c r="H149" s="279"/>
      <c r="I149" s="279"/>
      <c r="J149" s="279" t="s">
        <v>1003</v>
      </c>
      <c r="K149" s="276"/>
    </row>
    <row r="150" spans="2:11" s="1" customFormat="1" ht="5.25" customHeight="1">
      <c r="B150" s="287"/>
      <c r="C150" s="282"/>
      <c r="D150" s="282"/>
      <c r="E150" s="282"/>
      <c r="F150" s="282"/>
      <c r="G150" s="283"/>
      <c r="H150" s="282"/>
      <c r="I150" s="282"/>
      <c r="J150" s="282"/>
      <c r="K150" s="310"/>
    </row>
    <row r="151" spans="2:11" s="1" customFormat="1" ht="15" customHeight="1">
      <c r="B151" s="287"/>
      <c r="C151" s="314" t="s">
        <v>1007</v>
      </c>
      <c r="D151" s="264"/>
      <c r="E151" s="264"/>
      <c r="F151" s="315" t="s">
        <v>1004</v>
      </c>
      <c r="G151" s="264"/>
      <c r="H151" s="314" t="s">
        <v>1044</v>
      </c>
      <c r="I151" s="314" t="s">
        <v>1006</v>
      </c>
      <c r="J151" s="314">
        <v>120</v>
      </c>
      <c r="K151" s="310"/>
    </row>
    <row r="152" spans="2:11" s="1" customFormat="1" ht="15" customHeight="1">
      <c r="B152" s="287"/>
      <c r="C152" s="314" t="s">
        <v>1053</v>
      </c>
      <c r="D152" s="264"/>
      <c r="E152" s="264"/>
      <c r="F152" s="315" t="s">
        <v>1004</v>
      </c>
      <c r="G152" s="264"/>
      <c r="H152" s="314" t="s">
        <v>1064</v>
      </c>
      <c r="I152" s="314" t="s">
        <v>1006</v>
      </c>
      <c r="J152" s="314" t="s">
        <v>1055</v>
      </c>
      <c r="K152" s="310"/>
    </row>
    <row r="153" spans="2:11" s="1" customFormat="1" ht="15" customHeight="1">
      <c r="B153" s="287"/>
      <c r="C153" s="314" t="s">
        <v>952</v>
      </c>
      <c r="D153" s="264"/>
      <c r="E153" s="264"/>
      <c r="F153" s="315" t="s">
        <v>1004</v>
      </c>
      <c r="G153" s="264"/>
      <c r="H153" s="314" t="s">
        <v>1065</v>
      </c>
      <c r="I153" s="314" t="s">
        <v>1006</v>
      </c>
      <c r="J153" s="314" t="s">
        <v>1055</v>
      </c>
      <c r="K153" s="310"/>
    </row>
    <row r="154" spans="2:11" s="1" customFormat="1" ht="15" customHeight="1">
      <c r="B154" s="287"/>
      <c r="C154" s="314" t="s">
        <v>1009</v>
      </c>
      <c r="D154" s="264"/>
      <c r="E154" s="264"/>
      <c r="F154" s="315" t="s">
        <v>1010</v>
      </c>
      <c r="G154" s="264"/>
      <c r="H154" s="314" t="s">
        <v>1044</v>
      </c>
      <c r="I154" s="314" t="s">
        <v>1006</v>
      </c>
      <c r="J154" s="314">
        <v>50</v>
      </c>
      <c r="K154" s="310"/>
    </row>
    <row r="155" spans="2:11" s="1" customFormat="1" ht="15" customHeight="1">
      <c r="B155" s="287"/>
      <c r="C155" s="314" t="s">
        <v>1012</v>
      </c>
      <c r="D155" s="264"/>
      <c r="E155" s="264"/>
      <c r="F155" s="315" t="s">
        <v>1004</v>
      </c>
      <c r="G155" s="264"/>
      <c r="H155" s="314" t="s">
        <v>1044</v>
      </c>
      <c r="I155" s="314" t="s">
        <v>1014</v>
      </c>
      <c r="J155" s="314"/>
      <c r="K155" s="310"/>
    </row>
    <row r="156" spans="2:11" s="1" customFormat="1" ht="15" customHeight="1">
      <c r="B156" s="287"/>
      <c r="C156" s="314" t="s">
        <v>1023</v>
      </c>
      <c r="D156" s="264"/>
      <c r="E156" s="264"/>
      <c r="F156" s="315" t="s">
        <v>1010</v>
      </c>
      <c r="G156" s="264"/>
      <c r="H156" s="314" t="s">
        <v>1044</v>
      </c>
      <c r="I156" s="314" t="s">
        <v>1006</v>
      </c>
      <c r="J156" s="314">
        <v>50</v>
      </c>
      <c r="K156" s="310"/>
    </row>
    <row r="157" spans="2:11" s="1" customFormat="1" ht="15" customHeight="1">
      <c r="B157" s="287"/>
      <c r="C157" s="314" t="s">
        <v>1031</v>
      </c>
      <c r="D157" s="264"/>
      <c r="E157" s="264"/>
      <c r="F157" s="315" t="s">
        <v>1010</v>
      </c>
      <c r="G157" s="264"/>
      <c r="H157" s="314" t="s">
        <v>1044</v>
      </c>
      <c r="I157" s="314" t="s">
        <v>1006</v>
      </c>
      <c r="J157" s="314">
        <v>50</v>
      </c>
      <c r="K157" s="310"/>
    </row>
    <row r="158" spans="2:11" s="1" customFormat="1" ht="15" customHeight="1">
      <c r="B158" s="287"/>
      <c r="C158" s="314" t="s">
        <v>1029</v>
      </c>
      <c r="D158" s="264"/>
      <c r="E158" s="264"/>
      <c r="F158" s="315" t="s">
        <v>1010</v>
      </c>
      <c r="G158" s="264"/>
      <c r="H158" s="314" t="s">
        <v>1044</v>
      </c>
      <c r="I158" s="314" t="s">
        <v>1006</v>
      </c>
      <c r="J158" s="314">
        <v>50</v>
      </c>
      <c r="K158" s="310"/>
    </row>
    <row r="159" spans="2:11" s="1" customFormat="1" ht="15" customHeight="1">
      <c r="B159" s="287"/>
      <c r="C159" s="314" t="s">
        <v>96</v>
      </c>
      <c r="D159" s="264"/>
      <c r="E159" s="264"/>
      <c r="F159" s="315" t="s">
        <v>1004</v>
      </c>
      <c r="G159" s="264"/>
      <c r="H159" s="314" t="s">
        <v>1066</v>
      </c>
      <c r="I159" s="314" t="s">
        <v>1006</v>
      </c>
      <c r="J159" s="314" t="s">
        <v>1067</v>
      </c>
      <c r="K159" s="310"/>
    </row>
    <row r="160" spans="2:11" s="1" customFormat="1" ht="15" customHeight="1">
      <c r="B160" s="287"/>
      <c r="C160" s="314" t="s">
        <v>1068</v>
      </c>
      <c r="D160" s="264"/>
      <c r="E160" s="264"/>
      <c r="F160" s="315" t="s">
        <v>1004</v>
      </c>
      <c r="G160" s="264"/>
      <c r="H160" s="314" t="s">
        <v>1069</v>
      </c>
      <c r="I160" s="314" t="s">
        <v>1039</v>
      </c>
      <c r="J160" s="314"/>
      <c r="K160" s="310"/>
    </row>
    <row r="161" spans="2:11" s="1" customFormat="1" ht="15" customHeight="1">
      <c r="B161" s="316"/>
      <c r="C161" s="296"/>
      <c r="D161" s="296"/>
      <c r="E161" s="296"/>
      <c r="F161" s="296"/>
      <c r="G161" s="296"/>
      <c r="H161" s="296"/>
      <c r="I161" s="296"/>
      <c r="J161" s="296"/>
      <c r="K161" s="317"/>
    </row>
    <row r="162" spans="2:11" s="1" customFormat="1" ht="18.75" customHeight="1">
      <c r="B162" s="298"/>
      <c r="C162" s="308"/>
      <c r="D162" s="308"/>
      <c r="E162" s="308"/>
      <c r="F162" s="318"/>
      <c r="G162" s="308"/>
      <c r="H162" s="308"/>
      <c r="I162" s="308"/>
      <c r="J162" s="308"/>
      <c r="K162" s="298"/>
    </row>
    <row r="163" spans="2:11" s="1" customFormat="1" ht="18.75" customHeight="1">
      <c r="B163" s="271"/>
      <c r="C163" s="271"/>
      <c r="D163" s="271"/>
      <c r="E163" s="271"/>
      <c r="F163" s="271"/>
      <c r="G163" s="271"/>
      <c r="H163" s="271"/>
      <c r="I163" s="271"/>
      <c r="J163" s="271"/>
      <c r="K163" s="271"/>
    </row>
    <row r="164" spans="2:11" s="1" customFormat="1" ht="7.5" customHeight="1">
      <c r="B164" s="253"/>
      <c r="C164" s="254"/>
      <c r="D164" s="254"/>
      <c r="E164" s="254"/>
      <c r="F164" s="254"/>
      <c r="G164" s="254"/>
      <c r="H164" s="254"/>
      <c r="I164" s="254"/>
      <c r="J164" s="254"/>
      <c r="K164" s="255"/>
    </row>
    <row r="165" spans="2:11" s="1" customFormat="1" ht="45" customHeight="1">
      <c r="B165" s="256"/>
      <c r="C165" s="391" t="s">
        <v>1070</v>
      </c>
      <c r="D165" s="391"/>
      <c r="E165" s="391"/>
      <c r="F165" s="391"/>
      <c r="G165" s="391"/>
      <c r="H165" s="391"/>
      <c r="I165" s="391"/>
      <c r="J165" s="391"/>
      <c r="K165" s="257"/>
    </row>
    <row r="166" spans="2:11" s="1" customFormat="1" ht="17.25" customHeight="1">
      <c r="B166" s="256"/>
      <c r="C166" s="277" t="s">
        <v>998</v>
      </c>
      <c r="D166" s="277"/>
      <c r="E166" s="277"/>
      <c r="F166" s="277" t="s">
        <v>999</v>
      </c>
      <c r="G166" s="319"/>
      <c r="H166" s="320" t="s">
        <v>57</v>
      </c>
      <c r="I166" s="320" t="s">
        <v>60</v>
      </c>
      <c r="J166" s="277" t="s">
        <v>1000</v>
      </c>
      <c r="K166" s="257"/>
    </row>
    <row r="167" spans="2:11" s="1" customFormat="1" ht="17.25" customHeight="1">
      <c r="B167" s="258"/>
      <c r="C167" s="279" t="s">
        <v>1001</v>
      </c>
      <c r="D167" s="279"/>
      <c r="E167" s="279"/>
      <c r="F167" s="280" t="s">
        <v>1002</v>
      </c>
      <c r="G167" s="321"/>
      <c r="H167" s="322"/>
      <c r="I167" s="322"/>
      <c r="J167" s="279" t="s">
        <v>1003</v>
      </c>
      <c r="K167" s="259"/>
    </row>
    <row r="168" spans="2:11" s="1" customFormat="1" ht="5.25" customHeight="1">
      <c r="B168" s="287"/>
      <c r="C168" s="282"/>
      <c r="D168" s="282"/>
      <c r="E168" s="282"/>
      <c r="F168" s="282"/>
      <c r="G168" s="283"/>
      <c r="H168" s="282"/>
      <c r="I168" s="282"/>
      <c r="J168" s="282"/>
      <c r="K168" s="310"/>
    </row>
    <row r="169" spans="2:11" s="1" customFormat="1" ht="15" customHeight="1">
      <c r="B169" s="287"/>
      <c r="C169" s="264" t="s">
        <v>1007</v>
      </c>
      <c r="D169" s="264"/>
      <c r="E169" s="264"/>
      <c r="F169" s="285" t="s">
        <v>1004</v>
      </c>
      <c r="G169" s="264"/>
      <c r="H169" s="264" t="s">
        <v>1044</v>
      </c>
      <c r="I169" s="264" t="s">
        <v>1006</v>
      </c>
      <c r="J169" s="264">
        <v>120</v>
      </c>
      <c r="K169" s="310"/>
    </row>
    <row r="170" spans="2:11" s="1" customFormat="1" ht="15" customHeight="1">
      <c r="B170" s="287"/>
      <c r="C170" s="264" t="s">
        <v>1053</v>
      </c>
      <c r="D170" s="264"/>
      <c r="E170" s="264"/>
      <c r="F170" s="285" t="s">
        <v>1004</v>
      </c>
      <c r="G170" s="264"/>
      <c r="H170" s="264" t="s">
        <v>1054</v>
      </c>
      <c r="I170" s="264" t="s">
        <v>1006</v>
      </c>
      <c r="J170" s="264" t="s">
        <v>1055</v>
      </c>
      <c r="K170" s="310"/>
    </row>
    <row r="171" spans="2:11" s="1" customFormat="1" ht="15" customHeight="1">
      <c r="B171" s="287"/>
      <c r="C171" s="264" t="s">
        <v>952</v>
      </c>
      <c r="D171" s="264"/>
      <c r="E171" s="264"/>
      <c r="F171" s="285" t="s">
        <v>1004</v>
      </c>
      <c r="G171" s="264"/>
      <c r="H171" s="264" t="s">
        <v>1071</v>
      </c>
      <c r="I171" s="264" t="s">
        <v>1006</v>
      </c>
      <c r="J171" s="264" t="s">
        <v>1055</v>
      </c>
      <c r="K171" s="310"/>
    </row>
    <row r="172" spans="2:11" s="1" customFormat="1" ht="15" customHeight="1">
      <c r="B172" s="287"/>
      <c r="C172" s="264" t="s">
        <v>1009</v>
      </c>
      <c r="D172" s="264"/>
      <c r="E172" s="264"/>
      <c r="F172" s="285" t="s">
        <v>1010</v>
      </c>
      <c r="G172" s="264"/>
      <c r="H172" s="264" t="s">
        <v>1071</v>
      </c>
      <c r="I172" s="264" t="s">
        <v>1006</v>
      </c>
      <c r="J172" s="264">
        <v>50</v>
      </c>
      <c r="K172" s="310"/>
    </row>
    <row r="173" spans="2:11" s="1" customFormat="1" ht="15" customHeight="1">
      <c r="B173" s="287"/>
      <c r="C173" s="264" t="s">
        <v>1012</v>
      </c>
      <c r="D173" s="264"/>
      <c r="E173" s="264"/>
      <c r="F173" s="285" t="s">
        <v>1004</v>
      </c>
      <c r="G173" s="264"/>
      <c r="H173" s="264" t="s">
        <v>1071</v>
      </c>
      <c r="I173" s="264" t="s">
        <v>1014</v>
      </c>
      <c r="J173" s="264"/>
      <c r="K173" s="310"/>
    </row>
    <row r="174" spans="2:11" s="1" customFormat="1" ht="15" customHeight="1">
      <c r="B174" s="287"/>
      <c r="C174" s="264" t="s">
        <v>1023</v>
      </c>
      <c r="D174" s="264"/>
      <c r="E174" s="264"/>
      <c r="F174" s="285" t="s">
        <v>1010</v>
      </c>
      <c r="G174" s="264"/>
      <c r="H174" s="264" t="s">
        <v>1071</v>
      </c>
      <c r="I174" s="264" t="s">
        <v>1006</v>
      </c>
      <c r="J174" s="264">
        <v>50</v>
      </c>
      <c r="K174" s="310"/>
    </row>
    <row r="175" spans="2:11" s="1" customFormat="1" ht="15" customHeight="1">
      <c r="B175" s="287"/>
      <c r="C175" s="264" t="s">
        <v>1031</v>
      </c>
      <c r="D175" s="264"/>
      <c r="E175" s="264"/>
      <c r="F175" s="285" t="s">
        <v>1010</v>
      </c>
      <c r="G175" s="264"/>
      <c r="H175" s="264" t="s">
        <v>1071</v>
      </c>
      <c r="I175" s="264" t="s">
        <v>1006</v>
      </c>
      <c r="J175" s="264">
        <v>50</v>
      </c>
      <c r="K175" s="310"/>
    </row>
    <row r="176" spans="2:11" s="1" customFormat="1" ht="15" customHeight="1">
      <c r="B176" s="287"/>
      <c r="C176" s="264" t="s">
        <v>1029</v>
      </c>
      <c r="D176" s="264"/>
      <c r="E176" s="264"/>
      <c r="F176" s="285" t="s">
        <v>1010</v>
      </c>
      <c r="G176" s="264"/>
      <c r="H176" s="264" t="s">
        <v>1071</v>
      </c>
      <c r="I176" s="264" t="s">
        <v>1006</v>
      </c>
      <c r="J176" s="264">
        <v>50</v>
      </c>
      <c r="K176" s="310"/>
    </row>
    <row r="177" spans="2:11" s="1" customFormat="1" ht="15" customHeight="1">
      <c r="B177" s="287"/>
      <c r="C177" s="264" t="s">
        <v>108</v>
      </c>
      <c r="D177" s="264"/>
      <c r="E177" s="264"/>
      <c r="F177" s="285" t="s">
        <v>1004</v>
      </c>
      <c r="G177" s="264"/>
      <c r="H177" s="264" t="s">
        <v>1072</v>
      </c>
      <c r="I177" s="264" t="s">
        <v>1073</v>
      </c>
      <c r="J177" s="264"/>
      <c r="K177" s="310"/>
    </row>
    <row r="178" spans="2:11" s="1" customFormat="1" ht="15" customHeight="1">
      <c r="B178" s="287"/>
      <c r="C178" s="264" t="s">
        <v>60</v>
      </c>
      <c r="D178" s="264"/>
      <c r="E178" s="264"/>
      <c r="F178" s="285" t="s">
        <v>1004</v>
      </c>
      <c r="G178" s="264"/>
      <c r="H178" s="264" t="s">
        <v>1074</v>
      </c>
      <c r="I178" s="264" t="s">
        <v>1075</v>
      </c>
      <c r="J178" s="264">
        <v>1</v>
      </c>
      <c r="K178" s="310"/>
    </row>
    <row r="179" spans="2:11" s="1" customFormat="1" ht="15" customHeight="1">
      <c r="B179" s="287"/>
      <c r="C179" s="264" t="s">
        <v>56</v>
      </c>
      <c r="D179" s="264"/>
      <c r="E179" s="264"/>
      <c r="F179" s="285" t="s">
        <v>1004</v>
      </c>
      <c r="G179" s="264"/>
      <c r="H179" s="264" t="s">
        <v>1076</v>
      </c>
      <c r="I179" s="264" t="s">
        <v>1006</v>
      </c>
      <c r="J179" s="264">
        <v>20</v>
      </c>
      <c r="K179" s="310"/>
    </row>
    <row r="180" spans="2:11" s="1" customFormat="1" ht="15" customHeight="1">
      <c r="B180" s="287"/>
      <c r="C180" s="264" t="s">
        <v>57</v>
      </c>
      <c r="D180" s="264"/>
      <c r="E180" s="264"/>
      <c r="F180" s="285" t="s">
        <v>1004</v>
      </c>
      <c r="G180" s="264"/>
      <c r="H180" s="264" t="s">
        <v>1077</v>
      </c>
      <c r="I180" s="264" t="s">
        <v>1006</v>
      </c>
      <c r="J180" s="264">
        <v>255</v>
      </c>
      <c r="K180" s="310"/>
    </row>
    <row r="181" spans="2:11" s="1" customFormat="1" ht="15" customHeight="1">
      <c r="B181" s="287"/>
      <c r="C181" s="264" t="s">
        <v>109</v>
      </c>
      <c r="D181" s="264"/>
      <c r="E181" s="264"/>
      <c r="F181" s="285" t="s">
        <v>1004</v>
      </c>
      <c r="G181" s="264"/>
      <c r="H181" s="264" t="s">
        <v>968</v>
      </c>
      <c r="I181" s="264" t="s">
        <v>1006</v>
      </c>
      <c r="J181" s="264">
        <v>10</v>
      </c>
      <c r="K181" s="310"/>
    </row>
    <row r="182" spans="2:11" s="1" customFormat="1" ht="15" customHeight="1">
      <c r="B182" s="287"/>
      <c r="C182" s="264" t="s">
        <v>110</v>
      </c>
      <c r="D182" s="264"/>
      <c r="E182" s="264"/>
      <c r="F182" s="285" t="s">
        <v>1004</v>
      </c>
      <c r="G182" s="264"/>
      <c r="H182" s="264" t="s">
        <v>1078</v>
      </c>
      <c r="I182" s="264" t="s">
        <v>1039</v>
      </c>
      <c r="J182" s="264"/>
      <c r="K182" s="310"/>
    </row>
    <row r="183" spans="2:11" s="1" customFormat="1" ht="15" customHeight="1">
      <c r="B183" s="287"/>
      <c r="C183" s="264" t="s">
        <v>1079</v>
      </c>
      <c r="D183" s="264"/>
      <c r="E183" s="264"/>
      <c r="F183" s="285" t="s">
        <v>1004</v>
      </c>
      <c r="G183" s="264"/>
      <c r="H183" s="264" t="s">
        <v>1080</v>
      </c>
      <c r="I183" s="264" t="s">
        <v>1039</v>
      </c>
      <c r="J183" s="264"/>
      <c r="K183" s="310"/>
    </row>
    <row r="184" spans="2:11" s="1" customFormat="1" ht="15" customHeight="1">
      <c r="B184" s="287"/>
      <c r="C184" s="264" t="s">
        <v>1068</v>
      </c>
      <c r="D184" s="264"/>
      <c r="E184" s="264"/>
      <c r="F184" s="285" t="s">
        <v>1004</v>
      </c>
      <c r="G184" s="264"/>
      <c r="H184" s="264" t="s">
        <v>1081</v>
      </c>
      <c r="I184" s="264" t="s">
        <v>1039</v>
      </c>
      <c r="J184" s="264"/>
      <c r="K184" s="310"/>
    </row>
    <row r="185" spans="2:11" s="1" customFormat="1" ht="15" customHeight="1">
      <c r="B185" s="287"/>
      <c r="C185" s="264" t="s">
        <v>112</v>
      </c>
      <c r="D185" s="264"/>
      <c r="E185" s="264"/>
      <c r="F185" s="285" t="s">
        <v>1010</v>
      </c>
      <c r="G185" s="264"/>
      <c r="H185" s="264" t="s">
        <v>1082</v>
      </c>
      <c r="I185" s="264" t="s">
        <v>1006</v>
      </c>
      <c r="J185" s="264">
        <v>50</v>
      </c>
      <c r="K185" s="310"/>
    </row>
    <row r="186" spans="2:11" s="1" customFormat="1" ht="15" customHeight="1">
      <c r="B186" s="287"/>
      <c r="C186" s="264" t="s">
        <v>1083</v>
      </c>
      <c r="D186" s="264"/>
      <c r="E186" s="264"/>
      <c r="F186" s="285" t="s">
        <v>1010</v>
      </c>
      <c r="G186" s="264"/>
      <c r="H186" s="264" t="s">
        <v>1084</v>
      </c>
      <c r="I186" s="264" t="s">
        <v>1085</v>
      </c>
      <c r="J186" s="264"/>
      <c r="K186" s="310"/>
    </row>
    <row r="187" spans="2:11" s="1" customFormat="1" ht="15" customHeight="1">
      <c r="B187" s="287"/>
      <c r="C187" s="264" t="s">
        <v>1086</v>
      </c>
      <c r="D187" s="264"/>
      <c r="E187" s="264"/>
      <c r="F187" s="285" t="s">
        <v>1010</v>
      </c>
      <c r="G187" s="264"/>
      <c r="H187" s="264" t="s">
        <v>1087</v>
      </c>
      <c r="I187" s="264" t="s">
        <v>1085</v>
      </c>
      <c r="J187" s="264"/>
      <c r="K187" s="310"/>
    </row>
    <row r="188" spans="2:11" s="1" customFormat="1" ht="15" customHeight="1">
      <c r="B188" s="287"/>
      <c r="C188" s="264" t="s">
        <v>1088</v>
      </c>
      <c r="D188" s="264"/>
      <c r="E188" s="264"/>
      <c r="F188" s="285" t="s">
        <v>1010</v>
      </c>
      <c r="G188" s="264"/>
      <c r="H188" s="264" t="s">
        <v>1089</v>
      </c>
      <c r="I188" s="264" t="s">
        <v>1085</v>
      </c>
      <c r="J188" s="264"/>
      <c r="K188" s="310"/>
    </row>
    <row r="189" spans="2:11" s="1" customFormat="1" ht="15" customHeight="1">
      <c r="B189" s="287"/>
      <c r="C189" s="323" t="s">
        <v>1090</v>
      </c>
      <c r="D189" s="264"/>
      <c r="E189" s="264"/>
      <c r="F189" s="285" t="s">
        <v>1010</v>
      </c>
      <c r="G189" s="264"/>
      <c r="H189" s="264" t="s">
        <v>1091</v>
      </c>
      <c r="I189" s="264" t="s">
        <v>1092</v>
      </c>
      <c r="J189" s="324" t="s">
        <v>1093</v>
      </c>
      <c r="K189" s="310"/>
    </row>
    <row r="190" spans="2:11" s="18" customFormat="1" ht="15" customHeight="1">
      <c r="B190" s="325"/>
      <c r="C190" s="326" t="s">
        <v>1094</v>
      </c>
      <c r="D190" s="327"/>
      <c r="E190" s="327"/>
      <c r="F190" s="328" t="s">
        <v>1010</v>
      </c>
      <c r="G190" s="327"/>
      <c r="H190" s="327" t="s">
        <v>1095</v>
      </c>
      <c r="I190" s="327" t="s">
        <v>1092</v>
      </c>
      <c r="J190" s="329" t="s">
        <v>1093</v>
      </c>
      <c r="K190" s="330"/>
    </row>
    <row r="191" spans="2:11" s="1" customFormat="1" ht="15" customHeight="1">
      <c r="B191" s="287"/>
      <c r="C191" s="323" t="s">
        <v>45</v>
      </c>
      <c r="D191" s="264"/>
      <c r="E191" s="264"/>
      <c r="F191" s="285" t="s">
        <v>1004</v>
      </c>
      <c r="G191" s="264"/>
      <c r="H191" s="261" t="s">
        <v>1096</v>
      </c>
      <c r="I191" s="264" t="s">
        <v>1097</v>
      </c>
      <c r="J191" s="264"/>
      <c r="K191" s="310"/>
    </row>
    <row r="192" spans="2:11" s="1" customFormat="1" ht="15" customHeight="1">
      <c r="B192" s="287"/>
      <c r="C192" s="323" t="s">
        <v>1098</v>
      </c>
      <c r="D192" s="264"/>
      <c r="E192" s="264"/>
      <c r="F192" s="285" t="s">
        <v>1004</v>
      </c>
      <c r="G192" s="264"/>
      <c r="H192" s="264" t="s">
        <v>1099</v>
      </c>
      <c r="I192" s="264" t="s">
        <v>1039</v>
      </c>
      <c r="J192" s="264"/>
      <c r="K192" s="310"/>
    </row>
    <row r="193" spans="2:11" s="1" customFormat="1" ht="15" customHeight="1">
      <c r="B193" s="287"/>
      <c r="C193" s="323" t="s">
        <v>1100</v>
      </c>
      <c r="D193" s="264"/>
      <c r="E193" s="264"/>
      <c r="F193" s="285" t="s">
        <v>1004</v>
      </c>
      <c r="G193" s="264"/>
      <c r="H193" s="264" t="s">
        <v>1101</v>
      </c>
      <c r="I193" s="264" t="s">
        <v>1039</v>
      </c>
      <c r="J193" s="264"/>
      <c r="K193" s="310"/>
    </row>
    <row r="194" spans="2:11" s="1" customFormat="1" ht="15" customHeight="1">
      <c r="B194" s="287"/>
      <c r="C194" s="323" t="s">
        <v>1102</v>
      </c>
      <c r="D194" s="264"/>
      <c r="E194" s="264"/>
      <c r="F194" s="285" t="s">
        <v>1010</v>
      </c>
      <c r="G194" s="264"/>
      <c r="H194" s="264" t="s">
        <v>1103</v>
      </c>
      <c r="I194" s="264" t="s">
        <v>1039</v>
      </c>
      <c r="J194" s="264"/>
      <c r="K194" s="310"/>
    </row>
    <row r="195" spans="2:11" s="1" customFormat="1" ht="15" customHeight="1">
      <c r="B195" s="316"/>
      <c r="C195" s="331"/>
      <c r="D195" s="296"/>
      <c r="E195" s="296"/>
      <c r="F195" s="296"/>
      <c r="G195" s="296"/>
      <c r="H195" s="296"/>
      <c r="I195" s="296"/>
      <c r="J195" s="296"/>
      <c r="K195" s="317"/>
    </row>
    <row r="196" spans="2:11" s="1" customFormat="1" ht="18.75" customHeight="1">
      <c r="B196" s="298"/>
      <c r="C196" s="308"/>
      <c r="D196" s="308"/>
      <c r="E196" s="308"/>
      <c r="F196" s="318"/>
      <c r="G196" s="308"/>
      <c r="H196" s="308"/>
      <c r="I196" s="308"/>
      <c r="J196" s="308"/>
      <c r="K196" s="298"/>
    </row>
    <row r="197" spans="2:11" s="1" customFormat="1" ht="18.75" customHeight="1">
      <c r="B197" s="298"/>
      <c r="C197" s="308"/>
      <c r="D197" s="308"/>
      <c r="E197" s="308"/>
      <c r="F197" s="318"/>
      <c r="G197" s="308"/>
      <c r="H197" s="308"/>
      <c r="I197" s="308"/>
      <c r="J197" s="308"/>
      <c r="K197" s="298"/>
    </row>
    <row r="198" spans="2:11" s="1" customFormat="1" ht="18.75" customHeight="1">
      <c r="B198" s="271"/>
      <c r="C198" s="271"/>
      <c r="D198" s="271"/>
      <c r="E198" s="271"/>
      <c r="F198" s="271"/>
      <c r="G198" s="271"/>
      <c r="H198" s="271"/>
      <c r="I198" s="271"/>
      <c r="J198" s="271"/>
      <c r="K198" s="271"/>
    </row>
    <row r="199" spans="2:11" s="1" customFormat="1" ht="13.5">
      <c r="B199" s="253"/>
      <c r="C199" s="254"/>
      <c r="D199" s="254"/>
      <c r="E199" s="254"/>
      <c r="F199" s="254"/>
      <c r="G199" s="254"/>
      <c r="H199" s="254"/>
      <c r="I199" s="254"/>
      <c r="J199" s="254"/>
      <c r="K199" s="255"/>
    </row>
    <row r="200" spans="2:11" s="1" customFormat="1" ht="21">
      <c r="B200" s="256"/>
      <c r="C200" s="391" t="s">
        <v>1104</v>
      </c>
      <c r="D200" s="391"/>
      <c r="E200" s="391"/>
      <c r="F200" s="391"/>
      <c r="G200" s="391"/>
      <c r="H200" s="391"/>
      <c r="I200" s="391"/>
      <c r="J200" s="391"/>
      <c r="K200" s="257"/>
    </row>
    <row r="201" spans="2:11" s="1" customFormat="1" ht="25.5" customHeight="1">
      <c r="B201" s="256"/>
      <c r="C201" s="332" t="s">
        <v>1105</v>
      </c>
      <c r="D201" s="332"/>
      <c r="E201" s="332"/>
      <c r="F201" s="332" t="s">
        <v>1106</v>
      </c>
      <c r="G201" s="333"/>
      <c r="H201" s="394" t="s">
        <v>1107</v>
      </c>
      <c r="I201" s="394"/>
      <c r="J201" s="394"/>
      <c r="K201" s="257"/>
    </row>
    <row r="202" spans="2:11" s="1" customFormat="1" ht="5.25" customHeight="1">
      <c r="B202" s="287"/>
      <c r="C202" s="282"/>
      <c r="D202" s="282"/>
      <c r="E202" s="282"/>
      <c r="F202" s="282"/>
      <c r="G202" s="308"/>
      <c r="H202" s="282"/>
      <c r="I202" s="282"/>
      <c r="J202" s="282"/>
      <c r="K202" s="310"/>
    </row>
    <row r="203" spans="2:11" s="1" customFormat="1" ht="15" customHeight="1">
      <c r="B203" s="287"/>
      <c r="C203" s="264" t="s">
        <v>1097</v>
      </c>
      <c r="D203" s="264"/>
      <c r="E203" s="264"/>
      <c r="F203" s="285" t="s">
        <v>46</v>
      </c>
      <c r="G203" s="264"/>
      <c r="H203" s="395" t="s">
        <v>1108</v>
      </c>
      <c r="I203" s="395"/>
      <c r="J203" s="395"/>
      <c r="K203" s="310"/>
    </row>
    <row r="204" spans="2:11" s="1" customFormat="1" ht="15" customHeight="1">
      <c r="B204" s="287"/>
      <c r="C204" s="264"/>
      <c r="D204" s="264"/>
      <c r="E204" s="264"/>
      <c r="F204" s="285" t="s">
        <v>47</v>
      </c>
      <c r="G204" s="264"/>
      <c r="H204" s="395" t="s">
        <v>1109</v>
      </c>
      <c r="I204" s="395"/>
      <c r="J204" s="395"/>
      <c r="K204" s="310"/>
    </row>
    <row r="205" spans="2:11" s="1" customFormat="1" ht="15" customHeight="1">
      <c r="B205" s="287"/>
      <c r="C205" s="264"/>
      <c r="D205" s="264"/>
      <c r="E205" s="264"/>
      <c r="F205" s="285" t="s">
        <v>50</v>
      </c>
      <c r="G205" s="264"/>
      <c r="H205" s="395" t="s">
        <v>1110</v>
      </c>
      <c r="I205" s="395"/>
      <c r="J205" s="395"/>
      <c r="K205" s="310"/>
    </row>
    <row r="206" spans="2:11" s="1" customFormat="1" ht="15" customHeight="1">
      <c r="B206" s="287"/>
      <c r="C206" s="264"/>
      <c r="D206" s="264"/>
      <c r="E206" s="264"/>
      <c r="F206" s="285" t="s">
        <v>48</v>
      </c>
      <c r="G206" s="264"/>
      <c r="H206" s="395" t="s">
        <v>1111</v>
      </c>
      <c r="I206" s="395"/>
      <c r="J206" s="395"/>
      <c r="K206" s="310"/>
    </row>
    <row r="207" spans="2:11" s="1" customFormat="1" ht="15" customHeight="1">
      <c r="B207" s="287"/>
      <c r="C207" s="264"/>
      <c r="D207" s="264"/>
      <c r="E207" s="264"/>
      <c r="F207" s="285" t="s">
        <v>49</v>
      </c>
      <c r="G207" s="264"/>
      <c r="H207" s="395" t="s">
        <v>1112</v>
      </c>
      <c r="I207" s="395"/>
      <c r="J207" s="395"/>
      <c r="K207" s="310"/>
    </row>
    <row r="208" spans="2:11" s="1" customFormat="1" ht="15" customHeight="1">
      <c r="B208" s="287"/>
      <c r="C208" s="264"/>
      <c r="D208" s="264"/>
      <c r="E208" s="264"/>
      <c r="F208" s="285"/>
      <c r="G208" s="264"/>
      <c r="H208" s="264"/>
      <c r="I208" s="264"/>
      <c r="J208" s="264"/>
      <c r="K208" s="310"/>
    </row>
    <row r="209" spans="2:11" s="1" customFormat="1" ht="15" customHeight="1">
      <c r="B209" s="287"/>
      <c r="C209" s="264" t="s">
        <v>1051</v>
      </c>
      <c r="D209" s="264"/>
      <c r="E209" s="264"/>
      <c r="F209" s="285" t="s">
        <v>82</v>
      </c>
      <c r="G209" s="264"/>
      <c r="H209" s="395" t="s">
        <v>1113</v>
      </c>
      <c r="I209" s="395"/>
      <c r="J209" s="395"/>
      <c r="K209" s="310"/>
    </row>
    <row r="210" spans="2:11" s="1" customFormat="1" ht="15" customHeight="1">
      <c r="B210" s="287"/>
      <c r="C210" s="264"/>
      <c r="D210" s="264"/>
      <c r="E210" s="264"/>
      <c r="F210" s="285" t="s">
        <v>946</v>
      </c>
      <c r="G210" s="264"/>
      <c r="H210" s="395" t="s">
        <v>947</v>
      </c>
      <c r="I210" s="395"/>
      <c r="J210" s="395"/>
      <c r="K210" s="310"/>
    </row>
    <row r="211" spans="2:11" s="1" customFormat="1" ht="15" customHeight="1">
      <c r="B211" s="287"/>
      <c r="C211" s="264"/>
      <c r="D211" s="264"/>
      <c r="E211" s="264"/>
      <c r="F211" s="285" t="s">
        <v>944</v>
      </c>
      <c r="G211" s="264"/>
      <c r="H211" s="395" t="s">
        <v>1114</v>
      </c>
      <c r="I211" s="395"/>
      <c r="J211" s="395"/>
      <c r="K211" s="310"/>
    </row>
    <row r="212" spans="2:11" s="1" customFormat="1" ht="15" customHeight="1">
      <c r="B212" s="334"/>
      <c r="C212" s="264"/>
      <c r="D212" s="264"/>
      <c r="E212" s="264"/>
      <c r="F212" s="285" t="s">
        <v>948</v>
      </c>
      <c r="G212" s="323"/>
      <c r="H212" s="396" t="s">
        <v>949</v>
      </c>
      <c r="I212" s="396"/>
      <c r="J212" s="396"/>
      <c r="K212" s="335"/>
    </row>
    <row r="213" spans="2:11" s="1" customFormat="1" ht="15" customHeight="1">
      <c r="B213" s="334"/>
      <c r="C213" s="264"/>
      <c r="D213" s="264"/>
      <c r="E213" s="264"/>
      <c r="F213" s="285" t="s">
        <v>950</v>
      </c>
      <c r="G213" s="323"/>
      <c r="H213" s="396" t="s">
        <v>1115</v>
      </c>
      <c r="I213" s="396"/>
      <c r="J213" s="396"/>
      <c r="K213" s="335"/>
    </row>
    <row r="214" spans="2:11" s="1" customFormat="1" ht="15" customHeight="1">
      <c r="B214" s="334"/>
      <c r="C214" s="264"/>
      <c r="D214" s="264"/>
      <c r="E214" s="264"/>
      <c r="F214" s="285"/>
      <c r="G214" s="323"/>
      <c r="H214" s="314"/>
      <c r="I214" s="314"/>
      <c r="J214" s="314"/>
      <c r="K214" s="335"/>
    </row>
    <row r="215" spans="2:11" s="1" customFormat="1" ht="15" customHeight="1">
      <c r="B215" s="334"/>
      <c r="C215" s="264" t="s">
        <v>1075</v>
      </c>
      <c r="D215" s="264"/>
      <c r="E215" s="264"/>
      <c r="F215" s="285">
        <v>1</v>
      </c>
      <c r="G215" s="323"/>
      <c r="H215" s="396" t="s">
        <v>1116</v>
      </c>
      <c r="I215" s="396"/>
      <c r="J215" s="396"/>
      <c r="K215" s="335"/>
    </row>
    <row r="216" spans="2:11" s="1" customFormat="1" ht="15" customHeight="1">
      <c r="B216" s="334"/>
      <c r="C216" s="264"/>
      <c r="D216" s="264"/>
      <c r="E216" s="264"/>
      <c r="F216" s="285">
        <v>2</v>
      </c>
      <c r="G216" s="323"/>
      <c r="H216" s="396" t="s">
        <v>1117</v>
      </c>
      <c r="I216" s="396"/>
      <c r="J216" s="396"/>
      <c r="K216" s="335"/>
    </row>
    <row r="217" spans="2:11" s="1" customFormat="1" ht="15" customHeight="1">
      <c r="B217" s="334"/>
      <c r="C217" s="264"/>
      <c r="D217" s="264"/>
      <c r="E217" s="264"/>
      <c r="F217" s="285">
        <v>3</v>
      </c>
      <c r="G217" s="323"/>
      <c r="H217" s="396" t="s">
        <v>1118</v>
      </c>
      <c r="I217" s="396"/>
      <c r="J217" s="396"/>
      <c r="K217" s="335"/>
    </row>
    <row r="218" spans="2:11" s="1" customFormat="1" ht="15" customHeight="1">
      <c r="B218" s="334"/>
      <c r="C218" s="264"/>
      <c r="D218" s="264"/>
      <c r="E218" s="264"/>
      <c r="F218" s="285">
        <v>4</v>
      </c>
      <c r="G218" s="323"/>
      <c r="H218" s="396" t="s">
        <v>1119</v>
      </c>
      <c r="I218" s="396"/>
      <c r="J218" s="396"/>
      <c r="K218" s="335"/>
    </row>
    <row r="219" spans="2:11" s="1" customFormat="1" ht="12.75" customHeight="1">
      <c r="B219" s="336"/>
      <c r="C219" s="337"/>
      <c r="D219" s="337"/>
      <c r="E219" s="337"/>
      <c r="F219" s="337"/>
      <c r="G219" s="337"/>
      <c r="H219" s="337"/>
      <c r="I219" s="337"/>
      <c r="J219" s="337"/>
      <c r="K219" s="338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9</vt:i4>
      </vt:variant>
    </vt:vector>
  </HeadingPairs>
  <TitlesOfParts>
    <vt:vector size="14" baseType="lpstr">
      <vt:lpstr>Rekapitulace stavby</vt:lpstr>
      <vt:lpstr>01 - Elektroinstalace</vt:lpstr>
      <vt:lpstr>02 - Stavební úpravy</vt:lpstr>
      <vt:lpstr>03 - Ostatní položky</vt:lpstr>
      <vt:lpstr>Pokyny pro vyplnění</vt:lpstr>
      <vt:lpstr>'01 - Elektroinstalace'!Názvy_tisku</vt:lpstr>
      <vt:lpstr>'02 - Stavební úpravy'!Názvy_tisku</vt:lpstr>
      <vt:lpstr>'03 - Ostatní položky'!Názvy_tisku</vt:lpstr>
      <vt:lpstr>'Rekapitulace stavby'!Názvy_tisku</vt:lpstr>
      <vt:lpstr>'01 - Elektroinstalace'!Oblast_tisku</vt:lpstr>
      <vt:lpstr>'02 - Stavební úpravy'!Oblast_tisku</vt:lpstr>
      <vt:lpstr>'03 - Ostatní položky'!Oblast_tisku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DESKTOP-2DLFPGH\Lukáš</dc:creator>
  <cp:lastModifiedBy>Kateřina Brijarová</cp:lastModifiedBy>
  <dcterms:created xsi:type="dcterms:W3CDTF">2026-02-19T20:12:18Z</dcterms:created>
  <dcterms:modified xsi:type="dcterms:W3CDTF">2026-04-29T08:20:51Z</dcterms:modified>
</cp:coreProperties>
</file>